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9,06,24 ПОКОМ КИ филиалы\"/>
    </mc:Choice>
  </mc:AlternateContent>
  <xr:revisionPtr revIDLastSave="0" documentId="13_ncr:1_{ACD1C4FD-CEA3-446C-B0D6-57551EABDA0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Sheet!$A$3:$AB$102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0" i="1" l="1"/>
  <c r="E100" i="1"/>
  <c r="O100" i="1" s="1"/>
  <c r="F99" i="1"/>
  <c r="E99" i="1"/>
  <c r="F95" i="1"/>
  <c r="E95" i="1"/>
  <c r="O95" i="1" s="1"/>
  <c r="P95" i="1" l="1"/>
  <c r="T95" i="1"/>
  <c r="T100" i="1"/>
  <c r="P100" i="1"/>
  <c r="S95" i="1"/>
  <c r="S100" i="1"/>
  <c r="AB95" i="1"/>
  <c r="O92" i="1"/>
  <c r="P92" i="1" s="1"/>
  <c r="O91" i="1"/>
  <c r="AB91" i="1"/>
  <c r="F98" i="1"/>
  <c r="E98" i="1"/>
  <c r="AB102" i="1"/>
  <c r="O85" i="1"/>
  <c r="F62" i="1"/>
  <c r="E62" i="1"/>
  <c r="O55" i="1"/>
  <c r="P55" i="1" s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5" i="1"/>
  <c r="I77" i="1"/>
  <c r="I78" i="1"/>
  <c r="I79" i="1"/>
  <c r="I80" i="1"/>
  <c r="I81" i="1"/>
  <c r="I82" i="1"/>
  <c r="I85" i="1"/>
  <c r="I86" i="1"/>
  <c r="I87" i="1"/>
  <c r="I88" i="1"/>
  <c r="I89" i="1"/>
  <c r="I90" i="1"/>
  <c r="I91" i="1"/>
  <c r="I92" i="1"/>
  <c r="I93" i="1"/>
  <c r="I94" i="1"/>
  <c r="I95" i="1"/>
  <c r="I96" i="1"/>
  <c r="I98" i="1"/>
  <c r="I99" i="1"/>
  <c r="I100" i="1"/>
  <c r="I101" i="1"/>
  <c r="I6" i="1"/>
  <c r="T85" i="1" l="1"/>
  <c r="S85" i="1"/>
  <c r="T92" i="1"/>
  <c r="S92" i="1"/>
  <c r="T55" i="1"/>
  <c r="S55" i="1"/>
  <c r="T91" i="1"/>
  <c r="S91" i="1"/>
  <c r="AB25" i="1" l="1"/>
  <c r="AB26" i="1"/>
  <c r="AB38" i="1"/>
  <c r="AB55" i="1"/>
  <c r="AB74" i="1"/>
  <c r="AB76" i="1"/>
  <c r="AB83" i="1"/>
  <c r="AB84" i="1"/>
  <c r="AB85" i="1"/>
  <c r="AB92" i="1"/>
  <c r="AB94" i="1"/>
  <c r="AB96" i="1"/>
  <c r="AB97" i="1"/>
  <c r="O7" i="1"/>
  <c r="P7" i="1" s="1"/>
  <c r="AB7" i="1" s="1"/>
  <c r="O8" i="1"/>
  <c r="P8" i="1" s="1"/>
  <c r="AB8" i="1" s="1"/>
  <c r="O9" i="1"/>
  <c r="P9" i="1" s="1"/>
  <c r="AB9" i="1" s="1"/>
  <c r="O10" i="1"/>
  <c r="P10" i="1" s="1"/>
  <c r="AB10" i="1" s="1"/>
  <c r="O11" i="1"/>
  <c r="P11" i="1" s="1"/>
  <c r="AB11" i="1" s="1"/>
  <c r="O12" i="1"/>
  <c r="O13" i="1"/>
  <c r="P13" i="1" s="1"/>
  <c r="AB13" i="1" s="1"/>
  <c r="O14" i="1"/>
  <c r="AB14" i="1" s="1"/>
  <c r="O15" i="1"/>
  <c r="P15" i="1" s="1"/>
  <c r="AB15" i="1" s="1"/>
  <c r="O16" i="1"/>
  <c r="P16" i="1" s="1"/>
  <c r="AB16" i="1" s="1"/>
  <c r="O17" i="1"/>
  <c r="P17" i="1" s="1"/>
  <c r="AB17" i="1" s="1"/>
  <c r="O18" i="1"/>
  <c r="P18" i="1" s="1"/>
  <c r="AB18" i="1" s="1"/>
  <c r="O19" i="1"/>
  <c r="P19" i="1" s="1"/>
  <c r="AB19" i="1" s="1"/>
  <c r="O20" i="1"/>
  <c r="P20" i="1" s="1"/>
  <c r="AB20" i="1" s="1"/>
  <c r="O21" i="1"/>
  <c r="P21" i="1" s="1"/>
  <c r="AB21" i="1" s="1"/>
  <c r="O22" i="1"/>
  <c r="P22" i="1" s="1"/>
  <c r="AB22" i="1" s="1"/>
  <c r="O23" i="1"/>
  <c r="P23" i="1" s="1"/>
  <c r="AB23" i="1" s="1"/>
  <c r="O24" i="1"/>
  <c r="P24" i="1" s="1"/>
  <c r="AB24" i="1" s="1"/>
  <c r="O25" i="1"/>
  <c r="O26" i="1"/>
  <c r="O27" i="1"/>
  <c r="P27" i="1" s="1"/>
  <c r="AB27" i="1" s="1"/>
  <c r="O28" i="1"/>
  <c r="P28" i="1" s="1"/>
  <c r="AB28" i="1" s="1"/>
  <c r="O29" i="1"/>
  <c r="P29" i="1" s="1"/>
  <c r="AB29" i="1" s="1"/>
  <c r="O30" i="1"/>
  <c r="AB30" i="1" s="1"/>
  <c r="O31" i="1"/>
  <c r="P31" i="1" s="1"/>
  <c r="AB31" i="1" s="1"/>
  <c r="O32" i="1"/>
  <c r="P32" i="1" s="1"/>
  <c r="AB32" i="1" s="1"/>
  <c r="O33" i="1"/>
  <c r="P33" i="1" s="1"/>
  <c r="AB33" i="1" s="1"/>
  <c r="O34" i="1"/>
  <c r="P34" i="1" s="1"/>
  <c r="AB34" i="1" s="1"/>
  <c r="O35" i="1"/>
  <c r="O36" i="1"/>
  <c r="P36" i="1" s="1"/>
  <c r="AB36" i="1" s="1"/>
  <c r="O37" i="1"/>
  <c r="P37" i="1" s="1"/>
  <c r="AB37" i="1" s="1"/>
  <c r="O38" i="1"/>
  <c r="O39" i="1"/>
  <c r="P39" i="1" s="1"/>
  <c r="AB39" i="1" s="1"/>
  <c r="O40" i="1"/>
  <c r="AB40" i="1" s="1"/>
  <c r="O41" i="1"/>
  <c r="P41" i="1" s="1"/>
  <c r="AB41" i="1" s="1"/>
  <c r="O42" i="1"/>
  <c r="P42" i="1" s="1"/>
  <c r="AB42" i="1" s="1"/>
  <c r="O43" i="1"/>
  <c r="P43" i="1" s="1"/>
  <c r="AB43" i="1" s="1"/>
  <c r="O44" i="1"/>
  <c r="P44" i="1" s="1"/>
  <c r="AB44" i="1" s="1"/>
  <c r="O45" i="1"/>
  <c r="P45" i="1" s="1"/>
  <c r="AB45" i="1" s="1"/>
  <c r="O46" i="1"/>
  <c r="P46" i="1" s="1"/>
  <c r="AB46" i="1" s="1"/>
  <c r="O47" i="1"/>
  <c r="P47" i="1" s="1"/>
  <c r="AB47" i="1" s="1"/>
  <c r="O48" i="1"/>
  <c r="P48" i="1" s="1"/>
  <c r="AB48" i="1" s="1"/>
  <c r="O49" i="1"/>
  <c r="P49" i="1" s="1"/>
  <c r="AB49" i="1" s="1"/>
  <c r="O50" i="1"/>
  <c r="P50" i="1" s="1"/>
  <c r="AB50" i="1" s="1"/>
  <c r="O51" i="1"/>
  <c r="P51" i="1" s="1"/>
  <c r="AB51" i="1" s="1"/>
  <c r="O52" i="1"/>
  <c r="P52" i="1" s="1"/>
  <c r="AB52" i="1" s="1"/>
  <c r="O53" i="1"/>
  <c r="P53" i="1" s="1"/>
  <c r="AB53" i="1" s="1"/>
  <c r="O54" i="1"/>
  <c r="AB54" i="1" s="1"/>
  <c r="O56" i="1"/>
  <c r="P56" i="1" s="1"/>
  <c r="AB56" i="1" s="1"/>
  <c r="O57" i="1"/>
  <c r="O58" i="1"/>
  <c r="O59" i="1"/>
  <c r="O60" i="1"/>
  <c r="AB60" i="1" s="1"/>
  <c r="O61" i="1"/>
  <c r="AB61" i="1" s="1"/>
  <c r="O62" i="1"/>
  <c r="P62" i="1" s="1"/>
  <c r="AB62" i="1" s="1"/>
  <c r="O63" i="1"/>
  <c r="P63" i="1" s="1"/>
  <c r="AB63" i="1" s="1"/>
  <c r="O64" i="1"/>
  <c r="AB64" i="1" s="1"/>
  <c r="O65" i="1"/>
  <c r="P65" i="1" s="1"/>
  <c r="AB65" i="1" s="1"/>
  <c r="O66" i="1"/>
  <c r="P66" i="1" s="1"/>
  <c r="AB66" i="1" s="1"/>
  <c r="O67" i="1"/>
  <c r="P67" i="1" s="1"/>
  <c r="AB67" i="1" s="1"/>
  <c r="O68" i="1"/>
  <c r="AB68" i="1" s="1"/>
  <c r="O69" i="1"/>
  <c r="P69" i="1" s="1"/>
  <c r="AB69" i="1" s="1"/>
  <c r="O70" i="1"/>
  <c r="P70" i="1" s="1"/>
  <c r="AB70" i="1" s="1"/>
  <c r="O71" i="1"/>
  <c r="P71" i="1" s="1"/>
  <c r="AB71" i="1" s="1"/>
  <c r="O72" i="1"/>
  <c r="P72" i="1" s="1"/>
  <c r="AB72" i="1" s="1"/>
  <c r="O73" i="1"/>
  <c r="P73" i="1" s="1"/>
  <c r="AB73" i="1" s="1"/>
  <c r="O74" i="1"/>
  <c r="O75" i="1"/>
  <c r="AB75" i="1" s="1"/>
  <c r="O76" i="1"/>
  <c r="O77" i="1"/>
  <c r="AB77" i="1" s="1"/>
  <c r="O78" i="1"/>
  <c r="P78" i="1" s="1"/>
  <c r="AB78" i="1" s="1"/>
  <c r="O79" i="1"/>
  <c r="AB79" i="1" s="1"/>
  <c r="O80" i="1"/>
  <c r="AB80" i="1" s="1"/>
  <c r="O81" i="1"/>
  <c r="P81" i="1" s="1"/>
  <c r="AB81" i="1" s="1"/>
  <c r="O82" i="1"/>
  <c r="P82" i="1" s="1"/>
  <c r="AB82" i="1" s="1"/>
  <c r="O83" i="1"/>
  <c r="O84" i="1"/>
  <c r="O86" i="1"/>
  <c r="P86" i="1" s="1"/>
  <c r="AB86" i="1" s="1"/>
  <c r="O87" i="1"/>
  <c r="AB87" i="1" s="1"/>
  <c r="O88" i="1"/>
  <c r="P88" i="1" s="1"/>
  <c r="AB88" i="1" s="1"/>
  <c r="O89" i="1"/>
  <c r="AB89" i="1" s="1"/>
  <c r="O90" i="1"/>
  <c r="P90" i="1" s="1"/>
  <c r="AB90" i="1" s="1"/>
  <c r="O93" i="1"/>
  <c r="AB93" i="1" s="1"/>
  <c r="O94" i="1"/>
  <c r="O96" i="1"/>
  <c r="O97" i="1"/>
  <c r="O98" i="1"/>
  <c r="AB98" i="1" s="1"/>
  <c r="O99" i="1"/>
  <c r="P99" i="1" s="1"/>
  <c r="AB99" i="1" s="1"/>
  <c r="O101" i="1"/>
  <c r="AB101" i="1" s="1"/>
  <c r="O102" i="1"/>
  <c r="O6" i="1"/>
  <c r="P6" i="1" s="1"/>
  <c r="AB6" i="1" s="1"/>
  <c r="K102" i="1"/>
  <c r="K101" i="1"/>
  <c r="K99" i="1"/>
  <c r="K98" i="1"/>
  <c r="K97" i="1"/>
  <c r="K96" i="1"/>
  <c r="K94" i="1"/>
  <c r="K93" i="1"/>
  <c r="K92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Z5" i="1"/>
  <c r="Y5" i="1"/>
  <c r="X5" i="1"/>
  <c r="W5" i="1"/>
  <c r="V5" i="1"/>
  <c r="U5" i="1"/>
  <c r="Q5" i="1"/>
  <c r="N5" i="1"/>
  <c r="M5" i="1"/>
  <c r="L5" i="1"/>
  <c r="J5" i="1"/>
  <c r="F5" i="1"/>
  <c r="E5" i="1"/>
  <c r="P35" i="1" l="1"/>
  <c r="AB35" i="1" s="1"/>
  <c r="P59" i="1"/>
  <c r="AB59" i="1" s="1"/>
  <c r="P12" i="1"/>
  <c r="AB12" i="1" s="1"/>
  <c r="P57" i="1"/>
  <c r="AB57" i="1" s="1"/>
  <c r="P58" i="1"/>
  <c r="P5" i="1" s="1"/>
  <c r="S6" i="1"/>
  <c r="T6" i="1"/>
  <c r="T101" i="1"/>
  <c r="S101" i="1"/>
  <c r="T98" i="1"/>
  <c r="S98" i="1"/>
  <c r="T96" i="1"/>
  <c r="S96" i="1"/>
  <c r="T93" i="1"/>
  <c r="S93" i="1"/>
  <c r="T89" i="1"/>
  <c r="S89" i="1"/>
  <c r="T87" i="1"/>
  <c r="S87" i="1"/>
  <c r="T84" i="1"/>
  <c r="S84" i="1"/>
  <c r="S82" i="1"/>
  <c r="T82" i="1"/>
  <c r="T80" i="1"/>
  <c r="S80" i="1"/>
  <c r="T78" i="1"/>
  <c r="S78" i="1"/>
  <c r="T76" i="1"/>
  <c r="S76" i="1"/>
  <c r="T74" i="1"/>
  <c r="S74" i="1"/>
  <c r="T72" i="1"/>
  <c r="S72" i="1"/>
  <c r="T70" i="1"/>
  <c r="S70" i="1"/>
  <c r="T68" i="1"/>
  <c r="S68" i="1"/>
  <c r="T66" i="1"/>
  <c r="S66" i="1"/>
  <c r="T64" i="1"/>
  <c r="S64" i="1"/>
  <c r="S62" i="1"/>
  <c r="T62" i="1"/>
  <c r="T60" i="1"/>
  <c r="S60" i="1"/>
  <c r="T58" i="1"/>
  <c r="S58" i="1"/>
  <c r="T56" i="1"/>
  <c r="S56" i="1"/>
  <c r="T53" i="1"/>
  <c r="S53" i="1"/>
  <c r="T51" i="1"/>
  <c r="S51" i="1"/>
  <c r="T49" i="1"/>
  <c r="S49" i="1"/>
  <c r="T47" i="1"/>
  <c r="S47" i="1"/>
  <c r="T45" i="1"/>
  <c r="S45" i="1"/>
  <c r="T43" i="1"/>
  <c r="S43" i="1"/>
  <c r="T41" i="1"/>
  <c r="S41" i="1"/>
  <c r="T39" i="1"/>
  <c r="S39" i="1"/>
  <c r="T37" i="1"/>
  <c r="S37" i="1"/>
  <c r="T35" i="1"/>
  <c r="S35" i="1"/>
  <c r="T33" i="1"/>
  <c r="S33" i="1"/>
  <c r="T31" i="1"/>
  <c r="S31" i="1"/>
  <c r="T29" i="1"/>
  <c r="S29" i="1"/>
  <c r="T27" i="1"/>
  <c r="S27" i="1"/>
  <c r="T25" i="1"/>
  <c r="S25" i="1"/>
  <c r="T23" i="1"/>
  <c r="S23" i="1"/>
  <c r="T21" i="1"/>
  <c r="S21" i="1"/>
  <c r="T19" i="1"/>
  <c r="S19" i="1"/>
  <c r="T17" i="1"/>
  <c r="S17" i="1"/>
  <c r="T15" i="1"/>
  <c r="S15" i="1"/>
  <c r="T13" i="1"/>
  <c r="S13" i="1"/>
  <c r="T11" i="1"/>
  <c r="S11" i="1"/>
  <c r="T9" i="1"/>
  <c r="S9" i="1"/>
  <c r="T7" i="1"/>
  <c r="S7" i="1"/>
  <c r="S102" i="1"/>
  <c r="T102" i="1"/>
  <c r="T99" i="1"/>
  <c r="S99" i="1"/>
  <c r="T97" i="1"/>
  <c r="S97" i="1"/>
  <c r="S94" i="1"/>
  <c r="T94" i="1"/>
  <c r="S90" i="1"/>
  <c r="T90" i="1"/>
  <c r="T88" i="1"/>
  <c r="S88" i="1"/>
  <c r="S86" i="1"/>
  <c r="T86" i="1"/>
  <c r="T83" i="1"/>
  <c r="S83" i="1"/>
  <c r="T81" i="1"/>
  <c r="S81" i="1"/>
  <c r="T79" i="1"/>
  <c r="S79" i="1"/>
  <c r="T77" i="1"/>
  <c r="S77" i="1"/>
  <c r="T75" i="1"/>
  <c r="S75" i="1"/>
  <c r="T73" i="1"/>
  <c r="S73" i="1"/>
  <c r="T71" i="1"/>
  <c r="S71" i="1"/>
  <c r="T69" i="1"/>
  <c r="S69" i="1"/>
  <c r="T67" i="1"/>
  <c r="S67" i="1"/>
  <c r="T65" i="1"/>
  <c r="S65" i="1"/>
  <c r="T63" i="1"/>
  <c r="S63" i="1"/>
  <c r="T61" i="1"/>
  <c r="S61" i="1"/>
  <c r="T59" i="1"/>
  <c r="S59" i="1"/>
  <c r="T57" i="1"/>
  <c r="S57" i="1"/>
  <c r="T54" i="1"/>
  <c r="S54" i="1"/>
  <c r="T52" i="1"/>
  <c r="S52" i="1"/>
  <c r="T50" i="1"/>
  <c r="S50" i="1"/>
  <c r="T48" i="1"/>
  <c r="S48" i="1"/>
  <c r="T46" i="1"/>
  <c r="S46" i="1"/>
  <c r="T44" i="1"/>
  <c r="S44" i="1"/>
  <c r="T42" i="1"/>
  <c r="S42" i="1"/>
  <c r="T40" i="1"/>
  <c r="S40" i="1"/>
  <c r="T38" i="1"/>
  <c r="S38" i="1"/>
  <c r="T36" i="1"/>
  <c r="S36" i="1"/>
  <c r="T34" i="1"/>
  <c r="S34" i="1"/>
  <c r="T32" i="1"/>
  <c r="S32" i="1"/>
  <c r="T30" i="1"/>
  <c r="S30" i="1"/>
  <c r="T28" i="1"/>
  <c r="S28" i="1"/>
  <c r="T26" i="1"/>
  <c r="S26" i="1"/>
  <c r="T24" i="1"/>
  <c r="S24" i="1"/>
  <c r="T22" i="1"/>
  <c r="S22" i="1"/>
  <c r="T20" i="1"/>
  <c r="S20" i="1"/>
  <c r="T18" i="1"/>
  <c r="S18" i="1"/>
  <c r="T16" i="1"/>
  <c r="S16" i="1"/>
  <c r="T14" i="1"/>
  <c r="S14" i="1"/>
  <c r="T12" i="1"/>
  <c r="S12" i="1"/>
  <c r="T10" i="1"/>
  <c r="S10" i="1"/>
  <c r="T8" i="1"/>
  <c r="S8" i="1"/>
  <c r="O5" i="1"/>
  <c r="K5" i="1"/>
  <c r="AB58" i="1" l="1"/>
  <c r="AB5" i="1" s="1"/>
</calcChain>
</file>

<file path=xl/sharedStrings.xml><?xml version="1.0" encoding="utf-8"?>
<sst xmlns="http://schemas.openxmlformats.org/spreadsheetml/2006/main" count="267" uniqueCount="144">
  <si>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</si>
  <si>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</si>
  <si>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</si>
  <si>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</si>
  <si>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</si>
  <si>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</si>
  <si>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</si>
  <si>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</si>
  <si>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</si>
  <si>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</si>
  <si>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</si>
  <si>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</si>
  <si>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</si>
  <si>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</si>
  <si>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</si>
  <si>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</si>
  <si>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</si>
  <si>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</si>
  <si>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</si>
  <si>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</si>
  <si>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</si>
  <si>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</si>
  <si>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</si>
  <si>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17,06,</t>
  </si>
  <si>
    <t>19,06,</t>
  </si>
  <si>
    <t>13,06,</t>
  </si>
  <si>
    <t>12,06,</t>
  </si>
  <si>
    <t>06,06,</t>
  </si>
  <si>
    <t>05,06,</t>
  </si>
  <si>
    <t>30,05,</t>
  </si>
  <si>
    <t>29,05,</t>
  </si>
  <si>
    <t xml:space="preserve"> 005  Колбаса Докторская ГОСТ, Вязанка вектор,ВЕС. ПОКОМ</t>
  </si>
  <si>
    <t>кг</t>
  </si>
  <si>
    <t xml:space="preserve"> 014  Сардельки Вязанка Стародворские, СЕМЕЙНАЯ УПАКОВКА, ВЕС, ТМ Стародворские колбасы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</si>
  <si>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</si>
  <si>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</si>
  <si>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</si>
  <si>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</si>
  <si>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</si>
  <si>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</si>
  <si>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</si>
  <si>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</si>
  <si>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</si>
  <si>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</si>
  <si>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</si>
  <si>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</si>
  <si>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</si>
  <si>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</si>
  <si>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</si>
  <si>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</si>
  <si>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>не в матрице</t>
  </si>
  <si>
    <t>ротация ОР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</si>
  <si>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</si>
  <si>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</si>
  <si>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</si>
  <si>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</si>
  <si>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</si>
  <si>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</si>
  <si>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</si>
  <si>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</si>
  <si>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</si>
  <si>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</si>
  <si>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</si>
  <si>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</si>
  <si>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</si>
  <si>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</si>
  <si>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</si>
  <si>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259  Сосиски Сливочные Дугушка, ВЕС.   ПОКОМ</t>
  </si>
  <si>
    <t>нет потребности (филиала обнуляет заказы)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</si>
  <si>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</si>
  <si>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</si>
  <si>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</si>
  <si>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</si>
  <si>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</si>
  <si>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>сети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</si>
  <si>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</si>
  <si>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</si>
  <si>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</si>
  <si>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</si>
  <si>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</si>
  <si>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</si>
  <si>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</si>
  <si>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</si>
  <si>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</si>
  <si>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</si>
  <si>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</si>
  <si>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</si>
  <si>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</si>
  <si>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</si>
  <si>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>14,06,24 филиал обнулил</t>
  </si>
  <si>
    <t xml:space="preserve"> 318  Сосиски Датские ТМ Зареченские, ВЕС  ПОКОМ</t>
  </si>
  <si>
    <t xml:space="preserve"> 321  Колбаса Сервелат Пражский ТМ Зареченские, ВЕС ПОКОМ</t>
  </si>
  <si>
    <t>12,06,24 филиал обнулил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</si>
  <si>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</si>
  <si>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</si>
  <si>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</si>
  <si>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>то же что 376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</si>
  <si>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</si>
  <si>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</si>
  <si>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</si>
  <si>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</si>
  <si>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</si>
  <si>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</si>
  <si>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</si>
  <si>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</si>
  <si>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</si>
  <si>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</si>
  <si>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</si>
  <si>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368 Колбаса Балыкбургская с мраморным балыком 0,13 кг. ТМ Баварушка  ПОКОМ</t>
  </si>
  <si>
    <t xml:space="preserve"> 376  Колбаса Докторская Дугушка 0,6кг ГОСТ ТМ Стародворье  ПОКОМ </t>
  </si>
  <si>
    <t xml:space="preserve"> 376  Сардельки Сочинки с сочным окороком ТМ Стародворье полиамид мгс ф/в 0,4 кг СК3</t>
  </si>
  <si>
    <t>не правильно поставлен приход / то же что 328</t>
  </si>
  <si>
    <t xml:space="preserve"> 394 Ветчина Сочинка с сочным окороком ТМ Стародворье полиамид ф/в 0,35 кг  Поком</t>
  </si>
  <si>
    <t>нужно увеличить продажи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</si>
  <si>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</si>
  <si>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</si>
  <si>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</si>
  <si>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</si>
  <si>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</si>
  <si>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410  Сосиски Баварские с сыром ТМ Стародворье 0,35 кг. ПОКОМ</t>
  </si>
  <si>
    <t>ротация</t>
  </si>
  <si>
    <t xml:space="preserve"> 412  Сосиски Баварские ТМ Стародворье 0,35 кг ПОКОМ</t>
  </si>
  <si>
    <t xml:space="preserve"> 415  Колбаса Балыкбургская с мраморным балыком 0,11 кг ТМ Баварушка  ПОКОМ</t>
  </si>
  <si>
    <t xml:space="preserve"> 419  Колбаса Филейбургская зернистая 0,06 кг нарезка ТМ Баварушка  ПОКОМ</t>
  </si>
  <si>
    <t>новинка / 12,06,24 филиал обнулил</t>
  </si>
  <si>
    <t xml:space="preserve"> 422  Деликатесы Бекон Балыкбургский ТМ Баварушка  0,15 кг.ПОКОМ</t>
  </si>
  <si>
    <t xml:space="preserve"> 427  Колбаса Филедворская ТМ Стародворье в оболочке полиамид.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</si>
  <si>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</si>
  <si>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</si>
  <si>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438  Колбаса Филедворская 0,4 кг. ТМ Стародворье  ПОКОМ</t>
  </si>
  <si>
    <t xml:space="preserve"> 440  Колбаса Любительская ТМ Вязанка в оболочке полиамид.ВЕС ПОКОМ </t>
  </si>
  <si>
    <t xml:space="preserve"> 450  Сосиски Молочные ТМ Вязанка в оболочке целлофан. 0,3 кг ПОКОМ</t>
  </si>
  <si>
    <t xml:space="preserve"> 451 Сосиски Филейские ТМ Вязанка в оболочке целлофан 0,3 кг. ПОКОМ</t>
  </si>
  <si>
    <t xml:space="preserve"> 453  Колбаса Докторская Филейная ВЕС большой батон ТМ Особый рецепт  ПОКОМ</t>
  </si>
  <si>
    <t xml:space="preserve"> 454 Ветчина Балыкбургская ТМ Баварушка с мраморным балыком в в.у 0,1 кг нарезка ПОКОМ</t>
  </si>
  <si>
    <t xml:space="preserve"> 456  Колбаса Филейная ТМ Особый рецепт ВЕС большой батон  ПОКОМ</t>
  </si>
  <si>
    <t xml:space="preserve"> 458  Сосиски Молочные 0,2кг ГОСТ ТМ Вязанка  ПОКОМ</t>
  </si>
  <si>
    <t>новинка / 14,06,24 филиал обнулил</t>
  </si>
  <si>
    <t>новинка</t>
  </si>
  <si>
    <t>ДУБЛЬ 494 Ветчина Балыкбургская ТМ Баварушка с мраморным балыком в в.у 0,1 кг нарезка.  Поком</t>
  </si>
  <si>
    <t xml:space="preserve"> 436 Колбаса Докторская Дугушка ТМ Стародворье ТС Дугушка в оболочке вектор 0,6 кг.  Поком</t>
  </si>
  <si>
    <t xml:space="preserve"> 452  Колбаса Со шпиком ВЕС большой батон ТМ Особый рецепт  ПОКОМ</t>
  </si>
  <si>
    <t xml:space="preserve"> 457  Колбаса Молочная ТМ Особый рецепт ВЕС большой батон  ПОКОМ</t>
  </si>
  <si>
    <t>нет потребности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</si>
</sst>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2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0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4" fillId="6" borderId="1" xfId="1" applyNumberFormat="1" applyFont="1" applyFill="1"/>
    <xf numFmtId="164" fontId="1" fillId="6" borderId="2" xfId="1" applyNumberFormat="1" applyFill="1" applyBorder="1"/>
    <xf numFmtId="164" fontId="1" fillId="7" borderId="1" xfId="1" applyNumberFormat="1" applyFill="1"/>
    <xf numFmtId="164" fontId="5" fillId="7" borderId="1" xfId="1" applyNumberFormat="1" applyFont="1" applyFill="1"/>
    <xf numFmtId="164" fontId="4" fillId="0" borderId="1" xfId="1" applyNumberFormat="1" applyFont="1" applyFill="1"/>
    <xf numFmtId="164" fontId="4" fillId="5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52;&#1072;&#1090;&#1088;&#1080;&#1094;&#1072;%20&#1055;&#1054;&#1050;&#1054;&#1052;%2017,06,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Бердянск"/>
      <sheetName val="Донецк"/>
      <sheetName val="Луганск"/>
      <sheetName val="Мелитополь"/>
      <sheetName val="ОБЩАЯ"/>
    </sheetNames>
    <sheetDataSet>
      <sheetData sheetId="0"/>
      <sheetData sheetId="1"/>
      <sheetData sheetId="2"/>
      <sheetData sheetId="3"/>
      <sheetData sheetId="4">
        <row r="1">
          <cell r="A1" t="str">
            <v>Номенклатура</v>
          </cell>
          <cell r="B1" t="str">
            <v>ЕИ</v>
          </cell>
          <cell r="C1" t="str">
            <v>штрих-код</v>
          </cell>
          <cell r="D1" t="str">
            <v>Дубли</v>
          </cell>
          <cell r="E1" t="str">
            <v>Бердянск</v>
          </cell>
          <cell r="F1" t="str">
            <v>Донецк</v>
          </cell>
          <cell r="G1" t="str">
            <v>Луганск</v>
          </cell>
          <cell r="H1" t="str">
            <v>Мелитополь</v>
          </cell>
          <cell r="I1" t="str">
            <v>Комментарии</v>
          </cell>
        </row>
        <row r="2">
          <cell r="A2" t="str">
            <v xml:space="preserve"> 005  Колбаса Докторская ГОСТ, Вязанка вектор,ВЕС. ПОКОМ</v>
          </cell>
          <cell r="B2" t="str">
            <v>кг</v>
          </cell>
          <cell r="C2">
            <v>4607091385670</v>
          </cell>
          <cell r="D2" t="b">
            <v>0</v>
          </cell>
          <cell r="J2" t="str">
            <v>матрица</v>
          </cell>
        </row>
        <row r="3">
          <cell r="A3" t="str">
            <v xml:space="preserve"> 014  Сардельки Вязанка Стародворские, СЕМЕЙНАЯ УПАКОВКА, ВЕС, ТМ Стародворские колбасы</v>
          </cell>
          <cell r="B3" t="str">
            <v>кг</v>
          </cell>
          <cell r="C3">
            <v>4607091383065</v>
          </cell>
          <cell r="D3" t="b">
            <v>0</v>
          </cell>
          <cell r="J3" t="str">
            <v>матрица</v>
          </cell>
        </row>
        <row r="4">
          <cell r="A4" t="str">
            <v xml:space="preserve"> 016  Сосиски Вязанка Молочные, Вязанка вискофан  ВЕС.ПОКОМ</v>
          </cell>
          <cell r="B4" t="str">
            <v>кг</v>
          </cell>
          <cell r="C4">
            <v>4607091386967</v>
          </cell>
          <cell r="D4" t="b">
            <v>0</v>
          </cell>
          <cell r="J4" t="str">
            <v>матрица</v>
          </cell>
        </row>
        <row r="5">
          <cell r="A5" t="str">
            <v xml:space="preserve"> 017  Сосиски Вязанка Сливочные, Вязанка амицел ВЕС.ПОКОМ</v>
          </cell>
          <cell r="B5" t="str">
            <v>кг</v>
          </cell>
          <cell r="C5">
            <v>4607091385168</v>
          </cell>
          <cell r="D5" t="b">
            <v>0</v>
          </cell>
          <cell r="J5" t="str">
            <v>матрица</v>
          </cell>
        </row>
        <row r="6">
          <cell r="A6" t="str">
            <v xml:space="preserve"> 018  Сосиски Рубленые, Вязанка вискофан  ВЕС.ПОКОМ</v>
          </cell>
          <cell r="B6" t="str">
            <v>кг</v>
          </cell>
          <cell r="C6">
            <v>4607091385304</v>
          </cell>
          <cell r="D6" t="b">
            <v>0</v>
          </cell>
          <cell r="J6" t="str">
            <v>матрица</v>
          </cell>
        </row>
        <row r="7">
          <cell r="A7" t="str">
            <v xml:space="preserve"> 030  Сосиски Вязанка Молочные, Вязанка вискофан МГС, 0.45кг, ПОКОМ</v>
          </cell>
          <cell r="B7" t="str">
            <v>шт</v>
          </cell>
          <cell r="C7">
            <v>4607091385731</v>
          </cell>
          <cell r="D7" t="b">
            <v>0</v>
          </cell>
          <cell r="J7" t="str">
            <v>матрица</v>
          </cell>
        </row>
        <row r="8">
          <cell r="A8" t="str">
            <v xml:space="preserve"> 032  Сосиски Вязанка Сливочные, Вязанка амицел МГС, 0.45кг, ПОКОМ</v>
          </cell>
          <cell r="B8" t="str">
            <v>шт</v>
          </cell>
          <cell r="C8">
            <v>4607091385748</v>
          </cell>
          <cell r="D8" t="b">
            <v>0</v>
          </cell>
          <cell r="J8" t="str">
            <v>матрица</v>
          </cell>
        </row>
        <row r="9">
          <cell r="A9" t="str">
            <v xml:space="preserve"> 047  Кол Баварская, белков.обол. в термоусад. пакете 0.17 кг, ТМ Стародворье  ПОКОМ</v>
          </cell>
          <cell r="B9" t="str">
            <v>шт</v>
          </cell>
          <cell r="C9">
            <v>4607091383102</v>
          </cell>
          <cell r="D9" t="b">
            <v>0</v>
          </cell>
          <cell r="J9" t="str">
            <v>матрица</v>
          </cell>
        </row>
        <row r="10">
          <cell r="A10" t="str">
            <v xml:space="preserve"> 062  Колбаса Кракушка пряная с сальцем, 0.3кг в/у п/к, БАВАРУШКА ПОКОМ</v>
          </cell>
          <cell r="B10" t="str">
            <v>шт</v>
          </cell>
          <cell r="C10">
            <v>4607091383836</v>
          </cell>
          <cell r="D10" t="b">
            <v>0</v>
          </cell>
          <cell r="J10" t="str">
            <v>матрица</v>
          </cell>
        </row>
        <row r="11">
          <cell r="A11" t="str">
            <v xml:space="preserve"> 064  Колбаса Молочная Дугушка, вектор 0,4 кг, ТМ Стародворье  ПОКОМ</v>
          </cell>
          <cell r="B11" t="str">
            <v>шт</v>
          </cell>
          <cell r="C11">
            <v>4607091389098</v>
          </cell>
          <cell r="D11" t="b">
            <v>0</v>
          </cell>
          <cell r="J11" t="str">
            <v>матрица</v>
          </cell>
        </row>
        <row r="12">
          <cell r="A12" t="str">
            <v xml:space="preserve"> 083  Колбаса Швейцарская 0,17 кг., ШТ., сырокопченая   ПОКОМ</v>
          </cell>
          <cell r="B12" t="str">
            <v>шт</v>
          </cell>
          <cell r="C12">
            <v>4607091388404</v>
          </cell>
          <cell r="D12" t="b">
            <v>0</v>
          </cell>
          <cell r="J12" t="str">
            <v>матрица</v>
          </cell>
        </row>
        <row r="13">
          <cell r="A13" t="str">
            <v xml:space="preserve"> 117  Колбаса Сервелат Филейбургский с ароматными пряностями, в/у 0,35 кг срез, БАВАРУШКА ПОКОМ</v>
          </cell>
          <cell r="B13" t="str">
            <v>шт</v>
          </cell>
          <cell r="C13">
            <v>4607091389524</v>
          </cell>
          <cell r="D13" t="b">
            <v>0</v>
          </cell>
          <cell r="J13" t="str">
            <v>матрица</v>
          </cell>
        </row>
        <row r="14">
          <cell r="A14" t="str">
            <v xml:space="preserve"> 118  Колбаса Сервелат Филейбургский с филе сочного окорока, в/у 0,35 кг срез, БАВАРУШКА ПОКОМ</v>
          </cell>
          <cell r="B14" t="str">
            <v>шт</v>
          </cell>
          <cell r="C14">
            <v>4607091389531</v>
          </cell>
          <cell r="D14" t="b">
            <v>0</v>
          </cell>
          <cell r="J14" t="str">
            <v>матрица</v>
          </cell>
        </row>
        <row r="15">
          <cell r="A15" t="str">
            <v xml:space="preserve"> 200  Ветчина Дугушка ТМ Стародворье, вектор в/у    ПОКОМ</v>
          </cell>
          <cell r="B15" t="str">
            <v>кг</v>
          </cell>
          <cell r="C15">
            <v>4607091388930</v>
          </cell>
          <cell r="D15" t="b">
            <v>0</v>
          </cell>
          <cell r="J15" t="str">
            <v>матрица</v>
          </cell>
        </row>
        <row r="16">
          <cell r="A16" t="str">
            <v xml:space="preserve"> 201  Ветчина Нежная ТМ Особый рецепт, (2,5кг), ПОКОМ</v>
          </cell>
          <cell r="B16" t="str">
            <v>кг</v>
          </cell>
          <cell r="C16">
            <v>4607091383980</v>
          </cell>
          <cell r="D16" t="b">
            <v>0</v>
          </cell>
          <cell r="J16" t="str">
            <v>матрица</v>
          </cell>
        </row>
        <row r="17">
          <cell r="A17" t="str">
            <v xml:space="preserve"> 217  Колбаса Докторская Дугушка, ВЕС, НЕ ГОСТ, ТМ Стародворье ПОКОМ</v>
          </cell>
          <cell r="B17" t="str">
            <v>кг</v>
          </cell>
          <cell r="C17">
            <v>4607091383522</v>
          </cell>
          <cell r="D17" t="b">
            <v>0</v>
          </cell>
          <cell r="J17" t="str">
            <v>матрица</v>
          </cell>
        </row>
        <row r="18">
          <cell r="A18" t="str">
            <v xml:space="preserve"> 218  Колбаса Докторская оригинальная ТМ Особый рецепт БОЛЬШОЙ БАТОН, п/а ВЕС, ТМ Стародворье ПОКОМ</v>
          </cell>
          <cell r="B18" t="str">
            <v>кг</v>
          </cell>
          <cell r="C18">
            <v>4607091384185</v>
          </cell>
          <cell r="D18" t="b">
            <v>0</v>
          </cell>
          <cell r="J18" t="str">
            <v>матрица</v>
          </cell>
        </row>
        <row r="19">
          <cell r="A19" t="str">
            <v xml:space="preserve"> 225  Колбаса Дугушка со шпиком, ВЕС, ТМ Стародворье   ПОКОМ</v>
          </cell>
          <cell r="B19" t="str">
            <v>кг</v>
          </cell>
          <cell r="C19">
            <v>4607091384437</v>
          </cell>
          <cell r="D19" t="b">
            <v>0</v>
          </cell>
          <cell r="J19" t="str">
            <v>матрица</v>
          </cell>
        </row>
        <row r="20">
          <cell r="A20" t="str">
            <v xml:space="preserve"> 229  Колбаса Молочная Дугушка, в/у, ВЕС, ТМ Стародворье   ПОКОМ</v>
          </cell>
          <cell r="B20" t="str">
            <v>кг</v>
          </cell>
          <cell r="C20">
            <v>4607091389104</v>
          </cell>
          <cell r="D20" t="b">
            <v>0</v>
          </cell>
          <cell r="J20" t="str">
            <v>матрица</v>
          </cell>
        </row>
        <row r="21">
          <cell r="A21" t="str">
            <v xml:space="preserve"> 230  Колбаса Молочная Особая ТМ Особый рецепт, п/а, ВЕС. ПОКОМ</v>
          </cell>
          <cell r="B21" t="str">
            <v>кг</v>
          </cell>
          <cell r="C21">
            <v>4680115884847</v>
          </cell>
          <cell r="D21" t="b">
            <v>1</v>
          </cell>
          <cell r="E21" t="str">
            <v>Да</v>
          </cell>
          <cell r="F21" t="str">
            <v/>
          </cell>
          <cell r="G21" t="str">
            <v>Да</v>
          </cell>
          <cell r="H21" t="str">
            <v/>
          </cell>
          <cell r="I21" t="str">
            <v>старое СКЮ</v>
          </cell>
          <cell r="J21" t="str">
            <v>не в матрице /ротация ОР</v>
          </cell>
        </row>
        <row r="22">
          <cell r="A22" t="str">
            <v xml:space="preserve"> 235  Колбаса Особая ТМ Особый рецепт, ВЕС, ТМ Стародворье ПОКОМ</v>
          </cell>
          <cell r="B22" t="str">
            <v>кг</v>
          </cell>
          <cell r="C22">
            <v>4680115884854</v>
          </cell>
          <cell r="D22" t="b">
            <v>1</v>
          </cell>
          <cell r="E22" t="str">
            <v/>
          </cell>
          <cell r="F22" t="str">
            <v/>
          </cell>
          <cell r="G22" t="str">
            <v>Да</v>
          </cell>
          <cell r="H22" t="str">
            <v/>
          </cell>
          <cell r="I22" t="str">
            <v>старое СКЮ</v>
          </cell>
          <cell r="J22" t="str">
            <v>не в матрице /ротация ОР</v>
          </cell>
        </row>
        <row r="23">
          <cell r="A23" t="str">
            <v xml:space="preserve"> 236  Колбаса Рубленая ЗАПЕЧ. Дугушка ТМ Стародворье, вектор, в/к    ПОКОМ</v>
          </cell>
          <cell r="B23" t="str">
            <v>кг</v>
          </cell>
          <cell r="C23">
            <v>4680115883116</v>
          </cell>
          <cell r="D23" t="b">
            <v>0</v>
          </cell>
          <cell r="J23" t="str">
            <v>матрица</v>
          </cell>
        </row>
        <row r="24">
          <cell r="A24" t="str">
            <v xml:space="preserve"> 239  Колбаса Салями запеч Дугушка, оболочка вектор, ВЕС, ТМ Стародворье  ПОКОМ</v>
          </cell>
          <cell r="B24" t="str">
            <v>кг</v>
          </cell>
          <cell r="C24">
            <v>4680115883093</v>
          </cell>
          <cell r="D24" t="b">
            <v>0</v>
          </cell>
          <cell r="J24" t="str">
            <v>матрица</v>
          </cell>
        </row>
        <row r="25">
          <cell r="A25" t="str">
            <v xml:space="preserve"> 242  Колбаса Сервелат ЗАПЕЧ.Дугушка ТМ Стародворье, вектор, в/к     ПОКОМ</v>
          </cell>
          <cell r="B25" t="str">
            <v>кг</v>
          </cell>
          <cell r="C25">
            <v>4680115883109</v>
          </cell>
          <cell r="D25" t="b">
            <v>0</v>
          </cell>
          <cell r="J25" t="str">
            <v>матрица</v>
          </cell>
        </row>
        <row r="26">
          <cell r="A26" t="str">
            <v xml:space="preserve"> 243  Колбаса Сервелат Зернистый, ВЕС.  ПОКОМ</v>
          </cell>
          <cell r="B26" t="str">
            <v>кг</v>
          </cell>
          <cell r="C26">
            <v>4607091387193</v>
          </cell>
          <cell r="D26" t="b">
            <v>0</v>
          </cell>
          <cell r="J26" t="str">
            <v>матрица</v>
          </cell>
        </row>
        <row r="27">
          <cell r="A27" t="str">
            <v xml:space="preserve"> 247  Сардельки Нежные, ВЕС.  ПОКОМ</v>
          </cell>
          <cell r="B27" t="str">
            <v>кг</v>
          </cell>
          <cell r="C27">
            <v>4607091380880</v>
          </cell>
          <cell r="D27" t="b">
            <v>0</v>
          </cell>
          <cell r="J27" t="str">
            <v>матрица</v>
          </cell>
        </row>
        <row r="28">
          <cell r="A28" t="str">
            <v xml:space="preserve"> 248  Сардельки Сочные ТМ Особый рецепт,   ПОКОМ</v>
          </cell>
          <cell r="B28" t="str">
            <v>кг</v>
          </cell>
          <cell r="C28">
            <v>4607091384673</v>
          </cell>
          <cell r="D28" t="b">
            <v>0</v>
          </cell>
          <cell r="J28" t="str">
            <v>матрица</v>
          </cell>
        </row>
        <row r="29">
          <cell r="A29" t="str">
            <v xml:space="preserve"> 250  Сардельки стародворские с говядиной в обол. NDX, ВЕС. ПОКОМ</v>
          </cell>
          <cell r="B29" t="str">
            <v>кг</v>
          </cell>
          <cell r="C29">
            <v>4607091384482</v>
          </cell>
          <cell r="D29" t="b">
            <v>0</v>
          </cell>
          <cell r="J29" t="str">
            <v>матрица</v>
          </cell>
        </row>
        <row r="30">
          <cell r="A30" t="str">
            <v xml:space="preserve"> 251  Сосиски Баварские, ВЕС.  ПОКОМ</v>
          </cell>
          <cell r="B30" t="str">
            <v>кг</v>
          </cell>
          <cell r="C30">
            <v>4607091387919</v>
          </cell>
          <cell r="D30" t="b">
            <v>0</v>
          </cell>
          <cell r="J30" t="str">
            <v>матрица</v>
          </cell>
        </row>
        <row r="31">
          <cell r="A31" t="str">
            <v xml:space="preserve"> 253  Сосиски Ганноверские   ПОКОМ</v>
          </cell>
          <cell r="B31" t="str">
            <v>кг</v>
          </cell>
          <cell r="C31">
            <v>4607091387766</v>
          </cell>
          <cell r="D31" t="b">
            <v>0</v>
          </cell>
          <cell r="J31" t="str">
            <v>матрица</v>
          </cell>
        </row>
        <row r="32">
          <cell r="A32" t="str">
            <v xml:space="preserve"> 255  Сосиски Молочные для завтрака ТМ Особый рецепт, п/а МГС, ВЕС, ТМ Стародворье  ПОКОМ</v>
          </cell>
          <cell r="B32" t="str">
            <v>кг</v>
          </cell>
          <cell r="C32">
            <v>4607091384246</v>
          </cell>
          <cell r="D32" t="b">
            <v>0</v>
          </cell>
          <cell r="J32" t="str">
            <v>матрица</v>
          </cell>
        </row>
        <row r="33">
          <cell r="A33" t="str">
            <v xml:space="preserve"> 257  Сосиски Молочные оригинальные ТМ Особый рецепт, ВЕС.   ПОКОМ</v>
          </cell>
          <cell r="B33" t="str">
            <v>кг</v>
          </cell>
          <cell r="C33">
            <v>4607091384260</v>
          </cell>
          <cell r="D33" t="b">
            <v>0</v>
          </cell>
          <cell r="J33" t="str">
            <v>матрица</v>
          </cell>
        </row>
        <row r="34">
          <cell r="A34" t="str">
            <v xml:space="preserve"> 259  Сосиски Сливочные Дугушка, ВЕС.   ПОКОМ</v>
          </cell>
          <cell r="B34" t="str">
            <v>кг</v>
          </cell>
          <cell r="C34">
            <v>4607091383416</v>
          </cell>
          <cell r="D34" t="b">
            <v>0</v>
          </cell>
          <cell r="J34" t="str">
            <v>матрица</v>
          </cell>
        </row>
        <row r="35">
          <cell r="A35" t="str">
            <v xml:space="preserve"> 263  Шпикачки Стародворские, ВЕС.  ПОКОМ</v>
          </cell>
          <cell r="B35" t="str">
            <v>кг</v>
          </cell>
          <cell r="C35">
            <v>4607091380897</v>
          </cell>
          <cell r="D35" t="b">
            <v>0</v>
          </cell>
          <cell r="J35" t="str">
            <v>матрица</v>
          </cell>
        </row>
        <row r="36">
          <cell r="A36" t="str">
            <v xml:space="preserve"> 265  Колбаса Балыкбургская, ВЕС, ТМ Баварушка  ПОКОМ</v>
          </cell>
          <cell r="B36" t="str">
            <v>кг</v>
          </cell>
          <cell r="C36">
            <v>4607091389739</v>
          </cell>
          <cell r="D36" t="b">
            <v>0</v>
          </cell>
          <cell r="J36" t="str">
            <v>матрица</v>
          </cell>
        </row>
        <row r="37">
          <cell r="A37" t="str">
            <v xml:space="preserve"> 266  Колбаса Филейбургская с сочным окороком, ВЕС, ТМ Баварушка  ПОКОМ</v>
          </cell>
          <cell r="B37" t="str">
            <v>кг</v>
          </cell>
          <cell r="C37">
            <v>4607091389746</v>
          </cell>
          <cell r="D37" t="b">
            <v>0</v>
          </cell>
          <cell r="J37" t="str">
            <v>матрица</v>
          </cell>
        </row>
        <row r="38">
          <cell r="A38" t="str">
            <v xml:space="preserve"> 267  Колбаса Салями Филейбургская зернистая, оболочка фиброуз, ВЕС, ТМ Баварушка  ПОКОМ</v>
          </cell>
          <cell r="B38" t="str">
            <v>кг</v>
          </cell>
          <cell r="C38">
            <v>4607091389753</v>
          </cell>
          <cell r="D38" t="b">
            <v>0</v>
          </cell>
          <cell r="J38" t="str">
            <v>матрица</v>
          </cell>
        </row>
        <row r="39">
          <cell r="A39" t="str">
            <v xml:space="preserve"> 273  Сосиски Сочинки с сочной грудинкой, МГС 0.4кг,   ПОКОМ</v>
          </cell>
          <cell r="B39" t="str">
            <v>шт</v>
          </cell>
          <cell r="C39">
            <v>4680115880092</v>
          </cell>
          <cell r="D39" t="b">
            <v>0</v>
          </cell>
          <cell r="J39" t="str">
            <v>матрица</v>
          </cell>
        </row>
        <row r="40">
          <cell r="A40" t="str">
            <v xml:space="preserve"> 276  Колбаса Сливушка ТМ Вязанка в оболочке полиамид 0,45 кг  ПОКОМ</v>
          </cell>
          <cell r="B40" t="str">
            <v>шт</v>
          </cell>
          <cell r="C40">
            <v>4680115880429</v>
          </cell>
          <cell r="D40" t="b">
            <v>0</v>
          </cell>
          <cell r="J40" t="str">
            <v>матрица</v>
          </cell>
        </row>
        <row r="41">
          <cell r="A41" t="str">
            <v xml:space="preserve"> 278  Сосиски Сочинки с сочным окороком, МГС 0.4кг,   ПОКОМ</v>
          </cell>
          <cell r="B41" t="str">
            <v>шт</v>
          </cell>
          <cell r="C41">
            <v>4680115880221</v>
          </cell>
          <cell r="D41" t="b">
            <v>0</v>
          </cell>
          <cell r="J41" t="str">
            <v>матрица</v>
          </cell>
        </row>
        <row r="42">
          <cell r="A42" t="str">
            <v xml:space="preserve"> 283  Сосиски Сочинки, ВЕС, ТМ Стародворье ПОКОМ</v>
          </cell>
          <cell r="B42" t="str">
            <v>кг</v>
          </cell>
          <cell r="C42">
            <v>4680115880573</v>
          </cell>
          <cell r="D42" t="b">
            <v>0</v>
          </cell>
          <cell r="J42" t="str">
            <v>матрица</v>
          </cell>
        </row>
        <row r="43">
          <cell r="A43" t="str">
            <v xml:space="preserve"> 284  Сосиски Молокуши миникушай ТМ Вязанка, 0.45кг, ПОКОМ</v>
          </cell>
          <cell r="B43" t="str">
            <v>шт</v>
          </cell>
          <cell r="C43">
            <v>4680115880214</v>
          </cell>
          <cell r="D43" t="b">
            <v>0</v>
          </cell>
          <cell r="J43" t="str">
            <v>матрица</v>
          </cell>
        </row>
        <row r="44">
          <cell r="A44" t="str">
            <v xml:space="preserve"> 296  Колбаса Мясорубская с рубленой грудинкой 0,35кг срез ТМ Стародворье  ПОКОМ</v>
          </cell>
          <cell r="B44" t="str">
            <v>шт</v>
          </cell>
          <cell r="C44">
            <v>4680115880986</v>
          </cell>
          <cell r="D44" t="b">
            <v>0</v>
          </cell>
          <cell r="J44" t="str">
            <v>матрица</v>
          </cell>
        </row>
        <row r="45">
          <cell r="A45" t="str">
            <v xml:space="preserve"> 297  Колбаса Мясорубская с рубленой грудинкой ВЕС ТМ Стародворье  ПОКОМ</v>
          </cell>
          <cell r="B45" t="str">
            <v>кг</v>
          </cell>
          <cell r="C45">
            <v>4680115880993</v>
          </cell>
          <cell r="D45" t="b">
            <v>0</v>
          </cell>
          <cell r="J45" t="str">
            <v>матрица</v>
          </cell>
        </row>
        <row r="46">
          <cell r="A46" t="str">
            <v xml:space="preserve"> 301  Сосиски Сочинки по-баварски с сыром,  0.4кг, ТМ Стародворье  ПОКОМ</v>
          </cell>
          <cell r="B46" t="str">
            <v>шт</v>
          </cell>
          <cell r="C46">
            <v>4680115881228</v>
          </cell>
          <cell r="D46" t="b">
            <v>0</v>
          </cell>
          <cell r="J46" t="str">
            <v>матрица</v>
          </cell>
        </row>
        <row r="47">
          <cell r="A47" t="str">
            <v xml:space="preserve"> 302  Сосиски Сочинки по-баварски,  0.4кг, ТМ Стародворье  ПОКОМ</v>
          </cell>
          <cell r="B47" t="str">
            <v>шт</v>
          </cell>
          <cell r="C47">
            <v>4680115881211</v>
          </cell>
          <cell r="D47" t="b">
            <v>0</v>
          </cell>
          <cell r="J47" t="str">
            <v>матрица</v>
          </cell>
        </row>
        <row r="48">
          <cell r="A48" t="str">
            <v xml:space="preserve"> 305  Колбаса Сервелат Мясорубский с мелкорубленным окороком в/у  ТМ Стародворье ВЕС   ПОКОМ</v>
          </cell>
          <cell r="B48" t="str">
            <v>кг</v>
          </cell>
          <cell r="C48">
            <v>4680115881563</v>
          </cell>
          <cell r="D48" t="b">
            <v>0</v>
          </cell>
          <cell r="J48" t="str">
            <v>матрица</v>
          </cell>
        </row>
        <row r="49">
          <cell r="A49" t="str">
            <v xml:space="preserve"> 307  Колбаса Сервелат Мясорубский с мелкорубленным окороком 0,35 кг срез ТМ Стародворье   Поком</v>
          </cell>
          <cell r="B49" t="str">
            <v>шт</v>
          </cell>
          <cell r="C49">
            <v>4680115881679</v>
          </cell>
          <cell r="D49" t="b">
            <v>0</v>
          </cell>
          <cell r="J49" t="str">
            <v>матрица</v>
          </cell>
        </row>
        <row r="50">
          <cell r="A50" t="str">
            <v xml:space="preserve"> 309  Сосиски Сочинки с сыром 0,4 кг ТМ Стародворье  ПОКОМ</v>
          </cell>
          <cell r="B50" t="str">
            <v>шт</v>
          </cell>
          <cell r="C50">
            <v>4680115880504</v>
          </cell>
          <cell r="D50" t="b">
            <v>0</v>
          </cell>
          <cell r="J50" t="str">
            <v>матрица</v>
          </cell>
        </row>
        <row r="51">
          <cell r="A51" t="str">
            <v xml:space="preserve"> 312  Ветчина Филейская ВЕС ТМ  Вязанка ТС Столичная  ПОКОМ</v>
          </cell>
          <cell r="B51" t="str">
            <v>кг</v>
          </cell>
          <cell r="C51">
            <v>4680115881440</v>
          </cell>
          <cell r="D51" t="b">
            <v>0</v>
          </cell>
          <cell r="J51" t="str">
            <v>матрица</v>
          </cell>
        </row>
        <row r="52">
          <cell r="A52" t="str">
            <v xml:space="preserve"> 315  Колбаса вареная Молокуша ТМ Вязанка ВЕС, ПОКОМ</v>
          </cell>
          <cell r="B52" t="str">
            <v>кг</v>
          </cell>
          <cell r="C52">
            <v>4680115881327</v>
          </cell>
          <cell r="D52" t="b">
            <v>0</v>
          </cell>
          <cell r="J52" t="str">
            <v>матрица</v>
          </cell>
        </row>
        <row r="53">
          <cell r="A53" t="str">
            <v xml:space="preserve"> 317 Колбаса Сервелат Рижский ТМ Зареченские, ВЕС  ПОКОМ</v>
          </cell>
          <cell r="B53" t="str">
            <v>кг</v>
          </cell>
          <cell r="C53">
            <v>4640242180595</v>
          </cell>
          <cell r="D53" t="b">
            <v>0</v>
          </cell>
          <cell r="J53" t="str">
            <v>матрица</v>
          </cell>
        </row>
        <row r="54">
          <cell r="A54" t="str">
            <v xml:space="preserve"> 318  Сосиски Датские ТМ Зареченские, ВЕС  ПОКОМ</v>
          </cell>
          <cell r="B54" t="str">
            <v>кг</v>
          </cell>
          <cell r="C54">
            <v>4640242180533</v>
          </cell>
          <cell r="D54" t="b">
            <v>0</v>
          </cell>
          <cell r="J54" t="str">
            <v>матрица</v>
          </cell>
        </row>
        <row r="55">
          <cell r="A55" t="str">
            <v xml:space="preserve"> 321  Колбаса Сервелат Пражский ТМ Зареченские, ВЕС ПОКОМ</v>
          </cell>
          <cell r="B55" t="str">
            <v>кг</v>
          </cell>
          <cell r="C55">
            <v>4640242180816</v>
          </cell>
          <cell r="D55" t="b">
            <v>0</v>
          </cell>
          <cell r="J55" t="str">
            <v>матрица</v>
          </cell>
        </row>
        <row r="56">
          <cell r="A56" t="str">
            <v xml:space="preserve"> 322  Колбаса вареная Молокуша 0,45кг ТМ Вязанка  ПОКОМ</v>
          </cell>
          <cell r="B56" t="str">
            <v>шт</v>
          </cell>
          <cell r="C56">
            <v>4680115881303</v>
          </cell>
          <cell r="D56" t="b">
            <v>0</v>
          </cell>
          <cell r="J56" t="str">
            <v>матрица</v>
          </cell>
        </row>
        <row r="57">
          <cell r="A57" t="str">
            <v xml:space="preserve"> 327  Сосиски Сочинки с сыром ТМ Стародворье, ВЕС ПОКОМ</v>
          </cell>
          <cell r="B57" t="str">
            <v>кг</v>
          </cell>
          <cell r="C57">
            <v>4680115880962</v>
          </cell>
          <cell r="D57" t="b">
            <v>0</v>
          </cell>
          <cell r="J57" t="str">
            <v>матрица</v>
          </cell>
        </row>
        <row r="58">
          <cell r="A58" t="str">
            <v xml:space="preserve"> 328  Сардельки Сочинки Стародворье ТМ  0,4 кг ПОКОМ</v>
          </cell>
          <cell r="B58" t="str">
            <v>шт</v>
          </cell>
          <cell r="C58">
            <v>4680115880801</v>
          </cell>
          <cell r="D58" t="b">
            <v>0</v>
          </cell>
          <cell r="J58" t="str">
            <v>матрица</v>
          </cell>
        </row>
        <row r="59">
          <cell r="A59" t="str">
            <v xml:space="preserve"> 329  Сардельки Сочинки с сыром Стародворье ТМ, 0,4 кг. ПОКОМ</v>
          </cell>
          <cell r="B59" t="str">
            <v>шт</v>
          </cell>
          <cell r="C59">
            <v>4680115880818</v>
          </cell>
          <cell r="D59" t="b">
            <v>0</v>
          </cell>
          <cell r="J59" t="str">
            <v>матрица</v>
          </cell>
        </row>
        <row r="60">
          <cell r="A60" t="str">
            <v xml:space="preserve"> 330  Колбаса вареная Филейская ТМ Вязанка ТС Классическая ВЕС  ПОКОМ</v>
          </cell>
          <cell r="B60" t="str">
            <v>кг</v>
          </cell>
          <cell r="C60">
            <v>4680115881426</v>
          </cell>
          <cell r="D60" t="b">
            <v>0</v>
          </cell>
          <cell r="J60" t="str">
            <v>матрица</v>
          </cell>
        </row>
        <row r="61">
          <cell r="A61" t="str">
            <v xml:space="preserve"> 335  Колбаса Сливушка ТМ Вязанка. ВЕС.  ПОКОМ </v>
          </cell>
          <cell r="B61" t="str">
            <v>кг</v>
          </cell>
          <cell r="C61">
            <v>4680115882133</v>
          </cell>
          <cell r="D61" t="b">
            <v>0</v>
          </cell>
          <cell r="J61" t="str">
            <v>матрица</v>
          </cell>
        </row>
        <row r="62">
          <cell r="A62" t="str">
            <v xml:space="preserve"> 336  Ветчина Сливушка с индейкой ТМ Вязанка. ВЕС  ПОКОМ</v>
          </cell>
          <cell r="B62" t="str">
            <v>кг</v>
          </cell>
          <cell r="C62">
            <v>4680115881488</v>
          </cell>
          <cell r="D62" t="b">
            <v>0</v>
          </cell>
          <cell r="J62" t="str">
            <v>матрица</v>
          </cell>
        </row>
        <row r="63">
          <cell r="A63" t="str">
            <v xml:space="preserve"> 339  Колбаса вареная Филейская ТМ Вязанка ТС Классическая, 0,40 кг.  ПОКОМ</v>
          </cell>
          <cell r="B63" t="str">
            <v>шт</v>
          </cell>
          <cell r="C63">
            <v>4680115881525</v>
          </cell>
          <cell r="D63" t="b">
            <v>0</v>
          </cell>
          <cell r="J63" t="str">
            <v>матрица</v>
          </cell>
        </row>
        <row r="64">
          <cell r="A64" t="str">
            <v xml:space="preserve"> 342 Сосиски Сочинки Молочные ТМ Стародворье 0,4 кг ПОКОМ</v>
          </cell>
          <cell r="B64" t="str">
            <v>шт</v>
          </cell>
          <cell r="C64">
            <v>4680115882195</v>
          </cell>
          <cell r="D64" t="b">
            <v>0</v>
          </cell>
          <cell r="J64" t="str">
            <v>матрица</v>
          </cell>
        </row>
        <row r="65">
          <cell r="A65" t="str">
            <v xml:space="preserve"> 343 Сосиски Сочинки Сливочные ТМ Стародворье  0,4 кг</v>
          </cell>
          <cell r="B65" t="str">
            <v>шт</v>
          </cell>
          <cell r="C65">
            <v>4680115882164</v>
          </cell>
          <cell r="D65" t="b">
            <v>0</v>
          </cell>
          <cell r="J65" t="str">
            <v>матрица</v>
          </cell>
        </row>
        <row r="66">
          <cell r="A66" t="str">
            <v xml:space="preserve"> 344  Колбаса Сочинка по-европейски с сочной грудинкой ТМ Стародворье, ВЕС ПОКОМ</v>
          </cell>
          <cell r="B66" t="str">
            <v>кг</v>
          </cell>
          <cell r="C66">
            <v>4680115882683</v>
          </cell>
          <cell r="D66" t="b">
            <v>0</v>
          </cell>
          <cell r="J66" t="str">
            <v>матрица</v>
          </cell>
        </row>
        <row r="67">
          <cell r="A67" t="str">
            <v xml:space="preserve"> 345  Колбаса Сочинка по-фински с сочным окроком ТМ Стародворье ВЕС ПОКОМ</v>
          </cell>
          <cell r="B67" t="str">
            <v>кг</v>
          </cell>
          <cell r="C67">
            <v>4680115882690</v>
          </cell>
          <cell r="D67" t="b">
            <v>0</v>
          </cell>
          <cell r="J67" t="str">
            <v>матрица</v>
          </cell>
        </row>
        <row r="68">
          <cell r="A68" t="str">
            <v xml:space="preserve"> 347  Колбаса Сочинка рубленая с сочным окороком ТМ Стародворье ВЕС ПОКОМ</v>
          </cell>
          <cell r="B68" t="str">
            <v>кг</v>
          </cell>
          <cell r="C68">
            <v>4680115882676</v>
          </cell>
          <cell r="D68" t="b">
            <v>0</v>
          </cell>
          <cell r="J68" t="str">
            <v>матрица</v>
          </cell>
        </row>
        <row r="69">
          <cell r="A69" t="str">
            <v xml:space="preserve"> 364  Сардельки Филейские Вязанка ВЕС NDX ТМ Вязанка  ПОКОМ</v>
          </cell>
          <cell r="B69" t="str">
            <v>кг</v>
          </cell>
          <cell r="C69">
            <v>4680115881532</v>
          </cell>
          <cell r="D69" t="b">
            <v>0</v>
          </cell>
          <cell r="J69" t="str">
            <v>матрица</v>
          </cell>
        </row>
        <row r="70">
          <cell r="A70" t="str">
            <v xml:space="preserve"> 376  Колбаса Докторская Дугушка 0,6кг ГОСТ ТМ Стародворье  ПОКОМ </v>
          </cell>
          <cell r="B70" t="str">
            <v>шт</v>
          </cell>
          <cell r="C70">
            <v>4680115880603</v>
          </cell>
          <cell r="D70" t="b">
            <v>0</v>
          </cell>
          <cell r="J70" t="str">
            <v>матрица</v>
          </cell>
        </row>
        <row r="71">
          <cell r="A71" t="str">
            <v xml:space="preserve"> 394 Ветчина Сочинка с сочным окороком ТМ Стародворье полиамид ф/в 0,35 кг  Поком</v>
          </cell>
          <cell r="B71" t="str">
            <v>шт</v>
          </cell>
          <cell r="C71">
            <v>4680115880764</v>
          </cell>
          <cell r="D71" t="b">
            <v>0</v>
          </cell>
          <cell r="J71" t="str">
            <v>матрица</v>
          </cell>
        </row>
        <row r="72">
          <cell r="A72" t="str">
            <v xml:space="preserve"> 395  Колбаса Докторская ГОСТ ТМ Вязанка в оболочке полиамид 0,37 кг. ПОКОМ</v>
          </cell>
          <cell r="B72" t="str">
            <v>шт</v>
          </cell>
          <cell r="C72">
            <v>4680115882539</v>
          </cell>
          <cell r="D72" t="b">
            <v>0</v>
          </cell>
          <cell r="J72" t="str">
            <v>матрица</v>
          </cell>
        </row>
        <row r="73">
          <cell r="A73" t="str">
            <v xml:space="preserve"> 396  Сардельки Филейские Вязанка ТМ Вязанка в оболочке NDX  0,4 кг. ПОКОМ</v>
          </cell>
          <cell r="B73" t="str">
            <v>шт</v>
          </cell>
          <cell r="C73">
            <v>4680115881464</v>
          </cell>
          <cell r="D73" t="b">
            <v>0</v>
          </cell>
          <cell r="J73" t="str">
            <v>матрица</v>
          </cell>
        </row>
        <row r="74">
          <cell r="A74" t="str">
            <v xml:space="preserve"> 397  Ветчина Дугушка ТМ Стародворье ТС Дугушка в полиамидной оболочке 0,6 кг. ПОКОМ</v>
          </cell>
          <cell r="B74" t="str">
            <v>шт</v>
          </cell>
          <cell r="C74">
            <v>4680115880054</v>
          </cell>
          <cell r="D74" t="b">
            <v>0</v>
          </cell>
          <cell r="J74" t="str">
            <v>матрица</v>
          </cell>
        </row>
        <row r="75">
          <cell r="A75" t="str">
            <v xml:space="preserve"> 397 Сосиски Сливочные по-стародворски Бордо Фикс.вес 0,45 П/а мгс Стародворье  Поком</v>
          </cell>
          <cell r="B75" t="str">
            <v>шт</v>
          </cell>
          <cell r="C75">
            <v>4607091387513</v>
          </cell>
          <cell r="D75" t="b">
            <v>0</v>
          </cell>
          <cell r="J75" t="str">
            <v>матрица</v>
          </cell>
        </row>
        <row r="76">
          <cell r="A76" t="str">
            <v xml:space="preserve"> 408  Ветчина Сливушка с индейкой ТМ Вязанка, 0,4кг  ПОКОМ</v>
          </cell>
          <cell r="B76" t="str">
            <v>шт</v>
          </cell>
          <cell r="C76">
            <v>4680115880658</v>
          </cell>
          <cell r="D76" t="b">
            <v>0</v>
          </cell>
          <cell r="J76" t="str">
            <v>матрица</v>
          </cell>
        </row>
        <row r="77">
          <cell r="A77" t="str">
            <v xml:space="preserve"> 419  Колбаса Филейбургская зернистая 0,06 кг нарезка ТМ Баварушка  ПОКОМ</v>
          </cell>
          <cell r="B77" t="str">
            <v>шт</v>
          </cell>
          <cell r="C77">
            <v>4680115884335</v>
          </cell>
          <cell r="D77" t="b">
            <v>0</v>
          </cell>
          <cell r="J77" t="str">
            <v>матрица</v>
          </cell>
        </row>
        <row r="78">
          <cell r="A78" t="str">
            <v xml:space="preserve"> 422  Деликатесы Бекон Балыкбургский ТМ Баварушка  0,15 кг.ПОКОМ</v>
          </cell>
          <cell r="B78" t="str">
            <v>шт</v>
          </cell>
          <cell r="C78">
            <v>4680115884564</v>
          </cell>
          <cell r="D78" t="b">
            <v>0</v>
          </cell>
          <cell r="J78" t="str">
            <v>матрица</v>
          </cell>
        </row>
        <row r="79">
          <cell r="A79" t="str">
            <v xml:space="preserve"> 427  Колбаса Филедворская ТМ Стародворье в оболочке полиамид. ВЕС ПОКОМ</v>
          </cell>
          <cell r="B79" t="str">
            <v>кг</v>
          </cell>
          <cell r="C79">
            <v>4680115884250</v>
          </cell>
          <cell r="D79" t="b">
            <v>0</v>
          </cell>
          <cell r="J79" t="str">
            <v>матрица</v>
          </cell>
        </row>
        <row r="80">
          <cell r="A80" t="str">
            <v xml:space="preserve"> 435  Колбаса Молочная Стародворская  с молоком в оболочке полиамид 0,4 кг.ТМ Стародворье ПОКОМ</v>
          </cell>
          <cell r="B80" t="str">
            <v>шт</v>
          </cell>
          <cell r="C80">
            <v>4680115884144</v>
          </cell>
          <cell r="D80" t="b">
            <v>0</v>
          </cell>
          <cell r="J80" t="str">
            <v>матрица</v>
          </cell>
        </row>
        <row r="81">
          <cell r="A81" t="str">
            <v xml:space="preserve"> 436  Колбаса Молочная стародворская с молоком, ВЕС, ТМ Стародворье  ПОКОМ</v>
          </cell>
          <cell r="B81" t="str">
            <v>кг</v>
          </cell>
          <cell r="C81">
            <v>4680115884137</v>
          </cell>
          <cell r="D81" t="b">
            <v>1</v>
          </cell>
          <cell r="E81" t="str">
            <v>Да</v>
          </cell>
          <cell r="F81" t="str">
            <v/>
          </cell>
          <cell r="G81" t="str">
            <v>Да</v>
          </cell>
          <cell r="H81" t="str">
            <v>Да</v>
          </cell>
          <cell r="I81" t="str">
            <v>старое СКЮ</v>
          </cell>
          <cell r="J81" t="str">
            <v>матрица</v>
          </cell>
        </row>
        <row r="82">
          <cell r="A82" t="str">
            <v xml:space="preserve"> 436 Колбаса Докторская Дугушка ТМ Стародворье ТС Дугушка в оболочке вектор 0,6 кг.  Поком</v>
          </cell>
          <cell r="B82" t="str">
            <v>шт</v>
          </cell>
          <cell r="C82">
            <v>4607091389999</v>
          </cell>
          <cell r="D82" t="b">
            <v>0</v>
          </cell>
          <cell r="J82" t="str">
            <v>матрица</v>
          </cell>
        </row>
        <row r="83">
          <cell r="A83" t="str">
            <v xml:space="preserve"> 440  Колбаса Любительская ТМ Вязанка в оболочке полиамид.ВЕС ПОКОМ </v>
          </cell>
          <cell r="B83" t="str">
            <v>кг</v>
          </cell>
          <cell r="C83">
            <v>4680115883956</v>
          </cell>
          <cell r="D83" t="b">
            <v>0</v>
          </cell>
          <cell r="J83" t="str">
            <v>матрица</v>
          </cell>
        </row>
        <row r="84">
          <cell r="A84" t="str">
            <v xml:space="preserve"> 450  Сосиски Молочные ТМ Вязанка в оболочке целлофан. 0,3 кг ПОКОМ</v>
          </cell>
          <cell r="B84" t="str">
            <v>шт</v>
          </cell>
          <cell r="C84">
            <v>4680115884915</v>
          </cell>
          <cell r="D84" t="b">
            <v>0</v>
          </cell>
          <cell r="J84" t="str">
            <v>матрица</v>
          </cell>
        </row>
        <row r="85">
          <cell r="A85" t="str">
            <v xml:space="preserve"> 451 Сосиски Филейские ТМ Вязанка в оболочке целлофан 0,3 кг. ПОКОМ</v>
          </cell>
          <cell r="B85" t="str">
            <v>шт</v>
          </cell>
          <cell r="C85">
            <v>4680115884311</v>
          </cell>
          <cell r="D85" t="b">
            <v>0</v>
          </cell>
          <cell r="J85" t="str">
            <v>матрица</v>
          </cell>
        </row>
        <row r="86">
          <cell r="A86" t="str">
            <v xml:space="preserve"> 452  Колбаса Со шпиком ВЕС большой батон ТМ Особый рецепт  ПОКОМ</v>
          </cell>
          <cell r="B86" t="str">
            <v>кг</v>
          </cell>
          <cell r="C86">
            <v>4680115884854</v>
          </cell>
          <cell r="D86" t="b">
            <v>1</v>
          </cell>
          <cell r="E86" t="str">
            <v>Да</v>
          </cell>
          <cell r="F86" t="str">
            <v>Да</v>
          </cell>
          <cell r="G86" t="str">
            <v/>
          </cell>
          <cell r="H86" t="str">
            <v>Да</v>
          </cell>
          <cell r="I86" t="str">
            <v>новое СКЮ</v>
          </cell>
          <cell r="J86" t="str">
            <v>матрица / ротация ОР</v>
          </cell>
        </row>
        <row r="87">
          <cell r="A87" t="str">
            <v xml:space="preserve"> 456  Колбаса Филейная ТМ Особый рецепт ВЕС большой батон  ПОКОМ</v>
          </cell>
          <cell r="B87" t="str">
            <v>кг</v>
          </cell>
          <cell r="C87">
            <v>4680115884076</v>
          </cell>
          <cell r="D87" t="b">
            <v>0</v>
          </cell>
          <cell r="J87" t="str">
            <v>матрица</v>
          </cell>
        </row>
        <row r="88">
          <cell r="A88" t="str">
            <v xml:space="preserve"> 457  Колбаса Молочная ТМ Особый рецепт ВЕС большой батон  ПОКОМ</v>
          </cell>
          <cell r="B88" t="str">
            <v>кг</v>
          </cell>
          <cell r="C88">
            <v>4680115884847</v>
          </cell>
          <cell r="D88" t="b">
            <v>1</v>
          </cell>
          <cell r="E88" t="str">
            <v/>
          </cell>
          <cell r="F88" t="str">
            <v>Да</v>
          </cell>
          <cell r="G88" t="str">
            <v/>
          </cell>
          <cell r="H88" t="str">
            <v>Да</v>
          </cell>
          <cell r="I88" t="str">
            <v>новое СКЮ</v>
          </cell>
          <cell r="J88" t="str">
            <v>матрица / ротация ОР</v>
          </cell>
        </row>
        <row r="89">
          <cell r="A89" t="str">
            <v xml:space="preserve"> 415  Колбаса Балыкбургская с мраморным балыком 0,11 кг ТМ Баварушка  ПОКОМ</v>
          </cell>
          <cell r="B89" t="str">
            <v>шт</v>
          </cell>
          <cell r="C89" t="e">
            <v>#N/A</v>
          </cell>
          <cell r="D89" t="b">
            <v>1</v>
          </cell>
          <cell r="J89" t="str">
            <v>матрица</v>
          </cell>
        </row>
        <row r="90">
          <cell r="A90" t="str">
            <v xml:space="preserve"> 480 Колбаса Молочная Стародворская ТМ Стародворье с молоком в оболочке полиамид  Поком</v>
          </cell>
          <cell r="B90" t="str">
            <v>кг</v>
          </cell>
          <cell r="C90">
            <v>4680115884137</v>
          </cell>
          <cell r="D90" t="b">
            <v>1</v>
          </cell>
          <cell r="E90" t="str">
            <v/>
          </cell>
          <cell r="F90" t="str">
            <v>Да</v>
          </cell>
          <cell r="G90" t="str">
            <v/>
          </cell>
          <cell r="H90" t="str">
            <v/>
          </cell>
          <cell r="I90" t="str">
            <v>новое СКЮ</v>
          </cell>
          <cell r="J90" t="str">
            <v>дубль на  436  Колбаса Молочная стародворская с молоком, ВЕС, ТМ Стародворье  ПОКОМ</v>
          </cell>
        </row>
        <row r="91">
          <cell r="A91" t="str">
            <v xml:space="preserve"> 438  Колбаса Филедворская 0,4 кг. ТМ Стародворье  ПОКОМ</v>
          </cell>
          <cell r="B91" t="str">
            <v>шт</v>
          </cell>
          <cell r="C91" t="e">
            <v>#N/A</v>
          </cell>
          <cell r="D91" t="b">
            <v>1</v>
          </cell>
          <cell r="J91" t="str">
            <v>матрица</v>
          </cell>
        </row>
        <row r="92">
          <cell r="A92" t="str">
            <v xml:space="preserve"> 454 Ветчина Балыкбургская ТМ Баварушка с мраморным балыком в в.у 0,1 кг нарезка ПОКОМ</v>
          </cell>
          <cell r="B92" t="str">
            <v>шт</v>
          </cell>
          <cell r="C92" t="e">
            <v>#N/A</v>
          </cell>
          <cell r="D92" t="b">
            <v>1</v>
          </cell>
          <cell r="J92" t="str">
            <v>матрица</v>
          </cell>
        </row>
        <row r="93">
          <cell r="A93" t="str">
            <v xml:space="preserve"> 458  Сосиски Молочные 0,2кг ГОСТ ТМ Вязанка  ПОКОМ</v>
          </cell>
          <cell r="B93" t="str">
            <v>шт</v>
          </cell>
          <cell r="C93" t="e">
            <v>#N/A</v>
          </cell>
          <cell r="D93" t="b">
            <v>1</v>
          </cell>
          <cell r="J93" t="str">
            <v>матрица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97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R9" sqref="R9"/>
    </sheetView>
  </sheetViews>
  <sheetFormatPr defaultRowHeight="15" x14ac:dyDescent="0.25"/>
  <cols>
    <col min="1" max="1" width="60" customWidth="1"/>
    <col min="2" max="2" width="3.28515625" customWidth="1"/>
    <col min="3" max="6" width="6.7109375" customWidth="1"/>
    <col min="7" max="7" width="5.140625" style="8" customWidth="1"/>
    <col min="8" max="8" width="5.140625" customWidth="1"/>
    <col min="9" max="9" width="17.42578125" customWidth="1"/>
    <col min="10" max="11" width="6.42578125" customWidth="1"/>
    <col min="12" max="13" width="0.85546875" customWidth="1"/>
    <col min="14" max="17" width="6.42578125" customWidth="1"/>
    <col min="18" max="18" width="21.7109375" customWidth="1"/>
    <col min="19" max="20" width="4.5703125" customWidth="1"/>
    <col min="21" max="26" width="6.42578125" customWidth="1"/>
    <col min="27" max="27" width="41.7109375" customWidth="1"/>
    <col min="28" max="49" width="8" customWidth="1"/>
  </cols>
  <sheetData>
    <row r="1" spans="1:49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9" t="s">
        <v>16</v>
      </c>
      <c r="R3" s="9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21</v>
      </c>
      <c r="AB3" s="2" t="s">
        <v>22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/>
      <c r="R4" s="1"/>
      <c r="S4" s="1"/>
      <c r="T4" s="1"/>
      <c r="U4" s="1" t="s">
        <v>25</v>
      </c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SUM(E6:E497)</f>
        <v>51633.448999999993</v>
      </c>
      <c r="F5" s="4">
        <f>SUM(F6:F497)</f>
        <v>59210.676000000007</v>
      </c>
      <c r="G5" s="6"/>
      <c r="H5" s="1"/>
      <c r="I5" s="1"/>
      <c r="J5" s="4">
        <f>SUM(J6:J497)</f>
        <v>46197.845000000008</v>
      </c>
      <c r="K5" s="4">
        <f>SUM(K6:K497)</f>
        <v>561.19899999999927</v>
      </c>
      <c r="L5" s="4">
        <f>SUM(L6:L497)</f>
        <v>0</v>
      </c>
      <c r="M5" s="4">
        <f>SUM(M6:M497)</f>
        <v>0</v>
      </c>
      <c r="N5" s="4">
        <f>SUM(N6:N497)</f>
        <v>16876.386999999995</v>
      </c>
      <c r="O5" s="4">
        <f>SUM(O6:O497)</f>
        <v>10326.689800000002</v>
      </c>
      <c r="P5" s="4">
        <f>SUM(P6:P497)</f>
        <v>25859.248599999995</v>
      </c>
      <c r="Q5" s="4">
        <f>SUM(Q6:Q497)</f>
        <v>0</v>
      </c>
      <c r="R5" s="1"/>
      <c r="S5" s="1"/>
      <c r="T5" s="1"/>
      <c r="U5" s="4">
        <f>SUM(U6:U497)</f>
        <v>9841.6279999999988</v>
      </c>
      <c r="V5" s="4">
        <f>SUM(V6:V497)</f>
        <v>9585.7399999999961</v>
      </c>
      <c r="W5" s="4">
        <f>SUM(W6:W497)</f>
        <v>9005.3052000000007</v>
      </c>
      <c r="X5" s="4">
        <f>SUM(X6:X497)</f>
        <v>9039.8240000000023</v>
      </c>
      <c r="Y5" s="4">
        <f>SUM(Y6:Y497)</f>
        <v>6918.0241999999971</v>
      </c>
      <c r="Z5" s="4">
        <f>SUM(Z6:Z497)</f>
        <v>8529.7966000000015</v>
      </c>
      <c r="AA5" s="1"/>
      <c r="AB5" s="4">
        <f>SUM(AB6:AB497)</f>
        <v>19973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" t="s">
        <v>31</v>
      </c>
      <c r="B6" s="1" t="s">
        <v>32</v>
      </c>
      <c r="C6" s="1">
        <v>1546.3230000000001</v>
      </c>
      <c r="D6" s="1">
        <v>722.02800000000002</v>
      </c>
      <c r="E6" s="1">
        <v>991.17200000000003</v>
      </c>
      <c r="F6" s="1">
        <v>1095.99</v>
      </c>
      <c r="G6" s="6">
        <v>1</v>
      </c>
      <c r="H6" s="1">
        <v>50</v>
      </c>
      <c r="I6" s="1" t="str">
        <f>VLOOKUP(A6,[1]ОБЩАЯ!$A:$J,10,0)</f>
        <v>матрица</v>
      </c>
      <c r="J6" s="1">
        <v>920.3</v>
      </c>
      <c r="K6" s="1">
        <f t="shared" ref="K6:K36" si="0">E6-J6</f>
        <v>70.872000000000071</v>
      </c>
      <c r="L6" s="1"/>
      <c r="M6" s="1"/>
      <c r="N6" s="1">
        <v>322.55170000000021</v>
      </c>
      <c r="O6" s="1">
        <f>E6/5</f>
        <v>198.23439999999999</v>
      </c>
      <c r="P6" s="5">
        <f>10*O6-N6-F6</f>
        <v>563.80229999999983</v>
      </c>
      <c r="Q6" s="5"/>
      <c r="R6" s="1"/>
      <c r="S6" s="1">
        <f>(F6+N6+P6)/O6</f>
        <v>10</v>
      </c>
      <c r="T6" s="1">
        <f>(F6+N6)/O6</f>
        <v>7.1558806140609308</v>
      </c>
      <c r="U6" s="1">
        <v>192.97239999999999</v>
      </c>
      <c r="V6" s="1">
        <v>195.87819999999999</v>
      </c>
      <c r="W6" s="1">
        <v>217.4308</v>
      </c>
      <c r="X6" s="1">
        <v>235.398</v>
      </c>
      <c r="Y6" s="1">
        <v>202.99619999999999</v>
      </c>
      <c r="Z6" s="1">
        <v>190.68700000000001</v>
      </c>
      <c r="AA6" s="1"/>
      <c r="AB6" s="1">
        <f>ROUND(P6*G6,0)</f>
        <v>564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" t="s">
        <v>33</v>
      </c>
      <c r="B7" s="1" t="s">
        <v>32</v>
      </c>
      <c r="C7" s="1">
        <v>87.343999999999994</v>
      </c>
      <c r="D7" s="1">
        <v>23.966999999999999</v>
      </c>
      <c r="E7" s="1">
        <v>55.956000000000003</v>
      </c>
      <c r="F7" s="1">
        <v>45.444000000000003</v>
      </c>
      <c r="G7" s="6">
        <v>1</v>
      </c>
      <c r="H7" s="1">
        <v>30</v>
      </c>
      <c r="I7" s="1" t="str">
        <f>VLOOKUP(A7,[1]ОБЩАЯ!$A:$J,10,0)</f>
        <v>матрица</v>
      </c>
      <c r="J7" s="1">
        <v>51.3</v>
      </c>
      <c r="K7" s="1">
        <f t="shared" si="0"/>
        <v>4.6560000000000059</v>
      </c>
      <c r="L7" s="1"/>
      <c r="M7" s="1"/>
      <c r="N7" s="1">
        <v>0</v>
      </c>
      <c r="O7" s="1">
        <f t="shared" ref="O7:O68" si="1">E7/5</f>
        <v>11.1912</v>
      </c>
      <c r="P7" s="5">
        <f t="shared" ref="P7:P24" si="2">10*O7-N7-F7</f>
        <v>66.468000000000004</v>
      </c>
      <c r="Q7" s="5"/>
      <c r="R7" s="1"/>
      <c r="S7" s="1">
        <f t="shared" ref="S7:S70" si="3">(F7+N7+P7)/O7</f>
        <v>10</v>
      </c>
      <c r="T7" s="1">
        <f t="shared" ref="T7:T70" si="4">(F7+N7)/O7</f>
        <v>4.0606905425691613</v>
      </c>
      <c r="U7" s="1">
        <v>9.5104000000000006</v>
      </c>
      <c r="V7" s="1">
        <v>10.872199999999999</v>
      </c>
      <c r="W7" s="1">
        <v>2.0131999999999999</v>
      </c>
      <c r="X7" s="1">
        <v>6.2766000000000002</v>
      </c>
      <c r="Y7" s="1">
        <v>14.030799999999999</v>
      </c>
      <c r="Z7" s="1">
        <v>8.4939999999999998</v>
      </c>
      <c r="AA7" s="1"/>
      <c r="AB7" s="1">
        <f>ROUND(P7*G7,0)</f>
        <v>66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34</v>
      </c>
      <c r="B8" s="1" t="s">
        <v>32</v>
      </c>
      <c r="C8" s="1">
        <v>597.37400000000002</v>
      </c>
      <c r="D8" s="1">
        <v>456.47199999999998</v>
      </c>
      <c r="E8" s="1">
        <v>485.47399999999999</v>
      </c>
      <c r="F8" s="1">
        <v>498.71899999999999</v>
      </c>
      <c r="G8" s="6">
        <v>1</v>
      </c>
      <c r="H8" s="1">
        <v>45</v>
      </c>
      <c r="I8" s="1" t="str">
        <f>VLOOKUP(A8,[1]ОБЩАЯ!$A:$J,10,0)</f>
        <v>матрица</v>
      </c>
      <c r="J8" s="1">
        <v>453.95</v>
      </c>
      <c r="K8" s="1">
        <f t="shared" si="0"/>
        <v>31.524000000000001</v>
      </c>
      <c r="L8" s="1"/>
      <c r="M8" s="1"/>
      <c r="N8" s="1">
        <v>148.02739999999989</v>
      </c>
      <c r="O8" s="1">
        <f t="shared" si="1"/>
        <v>97.094799999999992</v>
      </c>
      <c r="P8" s="5">
        <f t="shared" si="2"/>
        <v>324.20159999999993</v>
      </c>
      <c r="Q8" s="5"/>
      <c r="R8" s="1"/>
      <c r="S8" s="1">
        <f t="shared" si="3"/>
        <v>10</v>
      </c>
      <c r="T8" s="1">
        <f t="shared" si="4"/>
        <v>6.6609787547839838</v>
      </c>
      <c r="U8" s="1">
        <v>93.738399999999999</v>
      </c>
      <c r="V8" s="1">
        <v>93.099199999999996</v>
      </c>
      <c r="W8" s="1">
        <v>86.397599999999997</v>
      </c>
      <c r="X8" s="1">
        <v>97.028599999999997</v>
      </c>
      <c r="Y8" s="1">
        <v>77.316199999999995</v>
      </c>
      <c r="Z8" s="1">
        <v>83.653800000000004</v>
      </c>
      <c r="AA8" s="1"/>
      <c r="AB8" s="1">
        <f>ROUND(P8*G8,0)</f>
        <v>324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35</v>
      </c>
      <c r="B9" s="1" t="s">
        <v>32</v>
      </c>
      <c r="C9" s="1">
        <v>930.96299999999997</v>
      </c>
      <c r="D9" s="1">
        <v>603.52300000000002</v>
      </c>
      <c r="E9" s="1">
        <v>612.52099999999996</v>
      </c>
      <c r="F9" s="1">
        <v>835.34900000000005</v>
      </c>
      <c r="G9" s="6">
        <v>1</v>
      </c>
      <c r="H9" s="1">
        <v>45</v>
      </c>
      <c r="I9" s="1" t="str">
        <f>VLOOKUP(A9,[1]ОБЩАЯ!$A:$J,10,0)</f>
        <v>матрица</v>
      </c>
      <c r="J9" s="1">
        <v>578.54999999999995</v>
      </c>
      <c r="K9" s="1">
        <f t="shared" si="0"/>
        <v>33.971000000000004</v>
      </c>
      <c r="L9" s="1"/>
      <c r="M9" s="1"/>
      <c r="N9" s="1">
        <v>158.42449999999999</v>
      </c>
      <c r="O9" s="1">
        <f t="shared" si="1"/>
        <v>122.5042</v>
      </c>
      <c r="P9" s="5">
        <f t="shared" si="2"/>
        <v>231.26849999999979</v>
      </c>
      <c r="Q9" s="5"/>
      <c r="R9" s="1"/>
      <c r="S9" s="1">
        <f t="shared" si="3"/>
        <v>10</v>
      </c>
      <c r="T9" s="1">
        <f t="shared" si="4"/>
        <v>8.1121586035417561</v>
      </c>
      <c r="U9" s="1">
        <v>133.1344</v>
      </c>
      <c r="V9" s="1">
        <v>136.06280000000001</v>
      </c>
      <c r="W9" s="1">
        <v>151.83699999999999</v>
      </c>
      <c r="X9" s="1">
        <v>150.2594</v>
      </c>
      <c r="Y9" s="1">
        <v>107.4602</v>
      </c>
      <c r="Z9" s="1">
        <v>108.8496</v>
      </c>
      <c r="AA9" s="1"/>
      <c r="AB9" s="1">
        <f>ROUND(P9*G9,0)</f>
        <v>231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" t="s">
        <v>36</v>
      </c>
      <c r="B10" s="1" t="s">
        <v>32</v>
      </c>
      <c r="C10" s="1">
        <v>244.55799999999999</v>
      </c>
      <c r="D10" s="1">
        <v>501.41500000000002</v>
      </c>
      <c r="E10" s="1">
        <v>285.02100000000002</v>
      </c>
      <c r="F10" s="1">
        <v>413.14699999999999</v>
      </c>
      <c r="G10" s="6">
        <v>1</v>
      </c>
      <c r="H10" s="1">
        <v>40</v>
      </c>
      <c r="I10" s="1" t="str">
        <f>VLOOKUP(A10,[1]ОБЩАЯ!$A:$J,10,0)</f>
        <v>матрица</v>
      </c>
      <c r="J10" s="1">
        <v>255.85</v>
      </c>
      <c r="K10" s="1">
        <f t="shared" si="0"/>
        <v>29.171000000000021</v>
      </c>
      <c r="L10" s="1"/>
      <c r="M10" s="1"/>
      <c r="N10" s="1">
        <v>0</v>
      </c>
      <c r="O10" s="1">
        <f t="shared" si="1"/>
        <v>57.004200000000004</v>
      </c>
      <c r="P10" s="5">
        <f t="shared" si="2"/>
        <v>156.89500000000004</v>
      </c>
      <c r="Q10" s="5"/>
      <c r="R10" s="1"/>
      <c r="S10" s="1">
        <f t="shared" si="3"/>
        <v>10</v>
      </c>
      <c r="T10" s="1">
        <f t="shared" si="4"/>
        <v>7.2476589444286557</v>
      </c>
      <c r="U10" s="1">
        <v>58.591799999999999</v>
      </c>
      <c r="V10" s="1">
        <v>65.467200000000005</v>
      </c>
      <c r="W10" s="1">
        <v>46.489600000000003</v>
      </c>
      <c r="X10" s="1">
        <v>51.287599999999998</v>
      </c>
      <c r="Y10" s="1">
        <v>38.445399999999999</v>
      </c>
      <c r="Z10" s="1">
        <v>42.815600000000003</v>
      </c>
      <c r="AA10" s="1"/>
      <c r="AB10" s="1">
        <f>ROUND(P10*G10,0)</f>
        <v>157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" t="s">
        <v>37</v>
      </c>
      <c r="B11" s="1" t="s">
        <v>38</v>
      </c>
      <c r="C11" s="1">
        <v>185</v>
      </c>
      <c r="D11" s="1">
        <v>438</v>
      </c>
      <c r="E11" s="1">
        <v>267.35399999999998</v>
      </c>
      <c r="F11" s="1">
        <v>319.64600000000002</v>
      </c>
      <c r="G11" s="6">
        <v>0.45</v>
      </c>
      <c r="H11" s="1">
        <v>45</v>
      </c>
      <c r="I11" s="1" t="str">
        <f>VLOOKUP(A11,[1]ОБЩАЯ!$A:$J,10,0)</f>
        <v>матрица</v>
      </c>
      <c r="J11" s="1">
        <v>284</v>
      </c>
      <c r="K11" s="1">
        <f t="shared" si="0"/>
        <v>-16.646000000000015</v>
      </c>
      <c r="L11" s="1"/>
      <c r="M11" s="1"/>
      <c r="N11" s="1">
        <v>152.8000000000001</v>
      </c>
      <c r="O11" s="1">
        <f t="shared" si="1"/>
        <v>53.470799999999997</v>
      </c>
      <c r="P11" s="5">
        <f t="shared" si="2"/>
        <v>62.261999999999887</v>
      </c>
      <c r="Q11" s="5"/>
      <c r="R11" s="1"/>
      <c r="S11" s="1">
        <f t="shared" si="3"/>
        <v>10.000000000000002</v>
      </c>
      <c r="T11" s="1">
        <f t="shared" si="4"/>
        <v>8.8355887699454687</v>
      </c>
      <c r="U11" s="1">
        <v>59</v>
      </c>
      <c r="V11" s="1">
        <v>54.4</v>
      </c>
      <c r="W11" s="1">
        <v>46</v>
      </c>
      <c r="X11" s="1">
        <v>42.6</v>
      </c>
      <c r="Y11" s="1">
        <v>43</v>
      </c>
      <c r="Z11" s="1">
        <v>42</v>
      </c>
      <c r="AA11" s="1"/>
      <c r="AB11" s="1">
        <f>ROUND(P11*G11,0)</f>
        <v>28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" t="s">
        <v>39</v>
      </c>
      <c r="B12" s="1" t="s">
        <v>38</v>
      </c>
      <c r="C12" s="1">
        <v>659</v>
      </c>
      <c r="D12" s="1">
        <v>510</v>
      </c>
      <c r="E12" s="1">
        <v>702.25400000000002</v>
      </c>
      <c r="F12" s="1">
        <v>383.74599999999998</v>
      </c>
      <c r="G12" s="6">
        <v>0.45</v>
      </c>
      <c r="H12" s="1">
        <v>45</v>
      </c>
      <c r="I12" s="1" t="str">
        <f>VLOOKUP(A12,[1]ОБЩАЯ!$A:$J,10,0)</f>
        <v>матрица</v>
      </c>
      <c r="J12" s="1">
        <v>719</v>
      </c>
      <c r="K12" s="1">
        <f t="shared" si="0"/>
        <v>-16.745999999999981</v>
      </c>
      <c r="L12" s="1"/>
      <c r="M12" s="1"/>
      <c r="N12" s="1">
        <v>15.400000000000089</v>
      </c>
      <c r="O12" s="1">
        <f t="shared" si="1"/>
        <v>140.45080000000002</v>
      </c>
      <c r="P12" s="5">
        <f>9*O12-N12-F12</f>
        <v>864.91120000000012</v>
      </c>
      <c r="Q12" s="5"/>
      <c r="R12" s="1"/>
      <c r="S12" s="1">
        <f t="shared" si="3"/>
        <v>9</v>
      </c>
      <c r="T12" s="1">
        <f t="shared" si="4"/>
        <v>2.8418919650155074</v>
      </c>
      <c r="U12" s="1">
        <v>86.4</v>
      </c>
      <c r="V12" s="1">
        <v>67.599999999999994</v>
      </c>
      <c r="W12" s="1">
        <v>123.6</v>
      </c>
      <c r="X12" s="1">
        <v>117</v>
      </c>
      <c r="Y12" s="1">
        <v>48.6</v>
      </c>
      <c r="Z12" s="1">
        <v>78.400000000000006</v>
      </c>
      <c r="AA12" s="1"/>
      <c r="AB12" s="1">
        <f>ROUND(P12*G12,0)</f>
        <v>389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" t="s">
        <v>40</v>
      </c>
      <c r="B13" s="1" t="s">
        <v>38</v>
      </c>
      <c r="C13" s="1">
        <v>165</v>
      </c>
      <c r="D13" s="1">
        <v>225</v>
      </c>
      <c r="E13" s="1">
        <v>168</v>
      </c>
      <c r="F13" s="1">
        <v>202</v>
      </c>
      <c r="G13" s="6">
        <v>0.17</v>
      </c>
      <c r="H13" s="1">
        <v>180</v>
      </c>
      <c r="I13" s="1" t="str">
        <f>VLOOKUP(A13,[1]ОБЩАЯ!$A:$J,10,0)</f>
        <v>матрица</v>
      </c>
      <c r="J13" s="1">
        <v>167</v>
      </c>
      <c r="K13" s="1">
        <f t="shared" si="0"/>
        <v>1</v>
      </c>
      <c r="L13" s="1"/>
      <c r="M13" s="1"/>
      <c r="N13" s="1">
        <v>0</v>
      </c>
      <c r="O13" s="1">
        <f t="shared" si="1"/>
        <v>33.6</v>
      </c>
      <c r="P13" s="5">
        <f t="shared" si="2"/>
        <v>134</v>
      </c>
      <c r="Q13" s="5"/>
      <c r="R13" s="1"/>
      <c r="S13" s="1">
        <f t="shared" si="3"/>
        <v>10</v>
      </c>
      <c r="T13" s="1">
        <f t="shared" si="4"/>
        <v>6.0119047619047619</v>
      </c>
      <c r="U13" s="1">
        <v>13.2</v>
      </c>
      <c r="V13" s="1">
        <v>8</v>
      </c>
      <c r="W13" s="1">
        <v>24.4</v>
      </c>
      <c r="X13" s="1">
        <v>26.2</v>
      </c>
      <c r="Y13" s="1">
        <v>12</v>
      </c>
      <c r="Z13" s="1">
        <v>13.4</v>
      </c>
      <c r="AA13" s="1"/>
      <c r="AB13" s="1">
        <f>ROUND(P13*G13,0)</f>
        <v>23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" t="s">
        <v>41</v>
      </c>
      <c r="B14" s="1" t="s">
        <v>38</v>
      </c>
      <c r="C14" s="1">
        <v>259</v>
      </c>
      <c r="D14" s="1">
        <v>48</v>
      </c>
      <c r="E14" s="1">
        <v>97</v>
      </c>
      <c r="F14" s="1">
        <v>186</v>
      </c>
      <c r="G14" s="6">
        <v>0.3</v>
      </c>
      <c r="H14" s="1">
        <v>40</v>
      </c>
      <c r="I14" s="1" t="str">
        <f>VLOOKUP(A14,[1]ОБЩАЯ!$A:$J,10,0)</f>
        <v>матрица</v>
      </c>
      <c r="J14" s="1">
        <v>94</v>
      </c>
      <c r="K14" s="1">
        <f t="shared" si="0"/>
        <v>3</v>
      </c>
      <c r="L14" s="1"/>
      <c r="M14" s="1"/>
      <c r="N14" s="1">
        <v>0</v>
      </c>
      <c r="O14" s="1">
        <f t="shared" si="1"/>
        <v>19.399999999999999</v>
      </c>
      <c r="P14" s="5"/>
      <c r="Q14" s="5"/>
      <c r="R14" s="1"/>
      <c r="S14" s="1">
        <f t="shared" si="3"/>
        <v>9.5876288659793829</v>
      </c>
      <c r="T14" s="1">
        <f t="shared" si="4"/>
        <v>9.5876288659793829</v>
      </c>
      <c r="U14" s="1">
        <v>19.8</v>
      </c>
      <c r="V14" s="1">
        <v>17.600000000000001</v>
      </c>
      <c r="W14" s="1">
        <v>31</v>
      </c>
      <c r="X14" s="1">
        <v>32.799999999999997</v>
      </c>
      <c r="Y14" s="1">
        <v>15.6</v>
      </c>
      <c r="Z14" s="1">
        <v>38.6</v>
      </c>
      <c r="AA14" s="1"/>
      <c r="AB14" s="1">
        <f>ROUND(P14*G14,0)</f>
        <v>0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" t="s">
        <v>42</v>
      </c>
      <c r="B15" s="1" t="s">
        <v>38</v>
      </c>
      <c r="C15" s="1">
        <v>202</v>
      </c>
      <c r="D15" s="1">
        <v>114</v>
      </c>
      <c r="E15" s="1">
        <v>105</v>
      </c>
      <c r="F15" s="1">
        <v>174</v>
      </c>
      <c r="G15" s="6">
        <v>0.4</v>
      </c>
      <c r="H15" s="1">
        <v>50</v>
      </c>
      <c r="I15" s="1" t="str">
        <f>VLOOKUP(A15,[1]ОБЩАЯ!$A:$J,10,0)</f>
        <v>матрица</v>
      </c>
      <c r="J15" s="1">
        <v>104.4</v>
      </c>
      <c r="K15" s="1">
        <f t="shared" si="0"/>
        <v>0.59999999999999432</v>
      </c>
      <c r="L15" s="1"/>
      <c r="M15" s="1"/>
      <c r="N15" s="1">
        <v>0</v>
      </c>
      <c r="O15" s="1">
        <f t="shared" si="1"/>
        <v>21</v>
      </c>
      <c r="P15" s="5">
        <f t="shared" si="2"/>
        <v>36</v>
      </c>
      <c r="Q15" s="5"/>
      <c r="R15" s="1"/>
      <c r="S15" s="1">
        <f t="shared" si="3"/>
        <v>10</v>
      </c>
      <c r="T15" s="1">
        <f t="shared" si="4"/>
        <v>8.2857142857142865</v>
      </c>
      <c r="U15" s="1">
        <v>21.8</v>
      </c>
      <c r="V15" s="1">
        <v>20.2</v>
      </c>
      <c r="W15" s="1">
        <v>32.6</v>
      </c>
      <c r="X15" s="1">
        <v>34.200000000000003</v>
      </c>
      <c r="Y15" s="1">
        <v>6</v>
      </c>
      <c r="Z15" s="1">
        <v>12.4</v>
      </c>
      <c r="AA15" s="1"/>
      <c r="AB15" s="1">
        <f>ROUND(P15*G15,0)</f>
        <v>14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" t="s">
        <v>43</v>
      </c>
      <c r="B16" s="1" t="s">
        <v>38</v>
      </c>
      <c r="C16" s="1">
        <v>359</v>
      </c>
      <c r="D16" s="1">
        <v>45</v>
      </c>
      <c r="E16" s="1">
        <v>320</v>
      </c>
      <c r="F16" s="1">
        <v>58</v>
      </c>
      <c r="G16" s="6">
        <v>0.17</v>
      </c>
      <c r="H16" s="1">
        <v>120</v>
      </c>
      <c r="I16" s="1" t="str">
        <f>VLOOKUP(A16,[1]ОБЩАЯ!$A:$J,10,0)</f>
        <v>матрица</v>
      </c>
      <c r="J16" s="1">
        <v>310</v>
      </c>
      <c r="K16" s="1">
        <f t="shared" si="0"/>
        <v>10</v>
      </c>
      <c r="L16" s="1"/>
      <c r="M16" s="1"/>
      <c r="N16" s="1">
        <v>202.4</v>
      </c>
      <c r="O16" s="1">
        <f t="shared" si="1"/>
        <v>64</v>
      </c>
      <c r="P16" s="5">
        <f t="shared" si="2"/>
        <v>379.6</v>
      </c>
      <c r="Q16" s="5"/>
      <c r="R16" s="1"/>
      <c r="S16" s="1">
        <f t="shared" si="3"/>
        <v>10</v>
      </c>
      <c r="T16" s="1">
        <f t="shared" si="4"/>
        <v>4.0687499999999996</v>
      </c>
      <c r="U16" s="1">
        <v>43.4</v>
      </c>
      <c r="V16" s="1">
        <v>29.6</v>
      </c>
      <c r="W16" s="1">
        <v>43.8</v>
      </c>
      <c r="X16" s="1">
        <v>46.8</v>
      </c>
      <c r="Y16" s="1">
        <v>29.8</v>
      </c>
      <c r="Z16" s="1">
        <v>44.2</v>
      </c>
      <c r="AA16" s="1"/>
      <c r="AB16" s="1">
        <f>ROUND(P16*G16,0)</f>
        <v>65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1" t="s">
        <v>44</v>
      </c>
      <c r="B17" s="1" t="s">
        <v>38</v>
      </c>
      <c r="C17" s="1">
        <v>103</v>
      </c>
      <c r="D17" s="1">
        <v>162</v>
      </c>
      <c r="E17" s="1">
        <v>100</v>
      </c>
      <c r="F17" s="1">
        <v>139</v>
      </c>
      <c r="G17" s="6">
        <v>0.35</v>
      </c>
      <c r="H17" s="1">
        <v>45</v>
      </c>
      <c r="I17" s="1" t="str">
        <f>VLOOKUP(A17,[1]ОБЩАЯ!$A:$J,10,0)</f>
        <v>матрица</v>
      </c>
      <c r="J17" s="1">
        <v>99</v>
      </c>
      <c r="K17" s="1">
        <f t="shared" si="0"/>
        <v>1</v>
      </c>
      <c r="L17" s="1"/>
      <c r="M17" s="1"/>
      <c r="N17" s="1">
        <v>50.800000000000011</v>
      </c>
      <c r="O17" s="1">
        <f t="shared" si="1"/>
        <v>20</v>
      </c>
      <c r="P17" s="5">
        <f t="shared" si="2"/>
        <v>10.199999999999989</v>
      </c>
      <c r="Q17" s="5"/>
      <c r="R17" s="1"/>
      <c r="S17" s="1">
        <f t="shared" si="3"/>
        <v>10</v>
      </c>
      <c r="T17" s="1">
        <f t="shared" si="4"/>
        <v>9.49</v>
      </c>
      <c r="U17" s="1">
        <v>23.8</v>
      </c>
      <c r="V17" s="1">
        <v>22.4</v>
      </c>
      <c r="W17" s="1">
        <v>17.2</v>
      </c>
      <c r="X17" s="1">
        <v>18.8</v>
      </c>
      <c r="Y17" s="1">
        <v>17.2</v>
      </c>
      <c r="Z17" s="1">
        <v>11.8</v>
      </c>
      <c r="AA17" s="1"/>
      <c r="AB17" s="1">
        <f>ROUND(P17*G17,0)</f>
        <v>4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" t="s">
        <v>45</v>
      </c>
      <c r="B18" s="1" t="s">
        <v>38</v>
      </c>
      <c r="C18" s="1">
        <v>194</v>
      </c>
      <c r="D18" s="1">
        <v>108</v>
      </c>
      <c r="E18" s="1">
        <v>117</v>
      </c>
      <c r="F18" s="1">
        <v>150</v>
      </c>
      <c r="G18" s="6">
        <v>0.35</v>
      </c>
      <c r="H18" s="1">
        <v>45</v>
      </c>
      <c r="I18" s="1" t="str">
        <f>VLOOKUP(A18,[1]ОБЩАЯ!$A:$J,10,0)</f>
        <v>матрица</v>
      </c>
      <c r="J18" s="1">
        <v>117</v>
      </c>
      <c r="K18" s="1">
        <f t="shared" si="0"/>
        <v>0</v>
      </c>
      <c r="L18" s="1"/>
      <c r="M18" s="1"/>
      <c r="N18" s="1">
        <v>38.60000000000008</v>
      </c>
      <c r="O18" s="1">
        <f t="shared" si="1"/>
        <v>23.4</v>
      </c>
      <c r="P18" s="5">
        <f t="shared" si="2"/>
        <v>45.39999999999992</v>
      </c>
      <c r="Q18" s="5"/>
      <c r="R18" s="1"/>
      <c r="S18" s="1">
        <f t="shared" si="3"/>
        <v>10</v>
      </c>
      <c r="T18" s="1">
        <f t="shared" si="4"/>
        <v>8.0598290598290632</v>
      </c>
      <c r="U18" s="1">
        <v>25.6</v>
      </c>
      <c r="V18" s="1">
        <v>25.2</v>
      </c>
      <c r="W18" s="1">
        <v>26.6</v>
      </c>
      <c r="X18" s="1">
        <v>29</v>
      </c>
      <c r="Y18" s="1">
        <v>29.6</v>
      </c>
      <c r="Z18" s="1">
        <v>23.4</v>
      </c>
      <c r="AA18" s="1"/>
      <c r="AB18" s="1">
        <f>ROUND(P18*G18,0)</f>
        <v>16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" t="s">
        <v>46</v>
      </c>
      <c r="B19" s="1" t="s">
        <v>32</v>
      </c>
      <c r="C19" s="1">
        <v>1085.8869999999999</v>
      </c>
      <c r="D19" s="1">
        <v>1151.1400000000001</v>
      </c>
      <c r="E19" s="1">
        <v>1014.547</v>
      </c>
      <c r="F19" s="1">
        <v>966.28399999999999</v>
      </c>
      <c r="G19" s="6">
        <v>1</v>
      </c>
      <c r="H19" s="1">
        <v>55</v>
      </c>
      <c r="I19" s="1" t="str">
        <f>VLOOKUP(A19,[1]ОБЩАЯ!$A:$J,10,0)</f>
        <v>матрица</v>
      </c>
      <c r="J19" s="1">
        <v>976.46500000000003</v>
      </c>
      <c r="K19" s="1">
        <f t="shared" si="0"/>
        <v>38.081999999999994</v>
      </c>
      <c r="L19" s="1"/>
      <c r="M19" s="1"/>
      <c r="N19" s="1">
        <v>400</v>
      </c>
      <c r="O19" s="1">
        <f t="shared" si="1"/>
        <v>202.90940000000001</v>
      </c>
      <c r="P19" s="5">
        <f t="shared" si="2"/>
        <v>662.81000000000006</v>
      </c>
      <c r="Q19" s="5"/>
      <c r="R19" s="1"/>
      <c r="S19" s="1">
        <f t="shared" si="3"/>
        <v>10</v>
      </c>
      <c r="T19" s="1">
        <f t="shared" si="4"/>
        <v>6.7334682375483839</v>
      </c>
      <c r="U19" s="1">
        <v>196.77860000000001</v>
      </c>
      <c r="V19" s="1">
        <v>179.07380000000001</v>
      </c>
      <c r="W19" s="1">
        <v>169.41460000000001</v>
      </c>
      <c r="X19" s="1">
        <v>173.86320000000001</v>
      </c>
      <c r="Y19" s="1">
        <v>173.71979999999999</v>
      </c>
      <c r="Z19" s="1">
        <v>169.09819999999999</v>
      </c>
      <c r="AA19" s="1"/>
      <c r="AB19" s="1">
        <f>ROUND(P19*G19,0)</f>
        <v>663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1" t="s">
        <v>47</v>
      </c>
      <c r="B20" s="1" t="s">
        <v>32</v>
      </c>
      <c r="C20" s="1">
        <v>3517.0740000000001</v>
      </c>
      <c r="D20" s="1">
        <v>2748.335</v>
      </c>
      <c r="E20" s="1">
        <v>2744.194</v>
      </c>
      <c r="F20" s="1">
        <v>3049.8789999999999</v>
      </c>
      <c r="G20" s="6">
        <v>1</v>
      </c>
      <c r="H20" s="1">
        <v>50</v>
      </c>
      <c r="I20" s="1" t="str">
        <f>VLOOKUP(A20,[1]ОБЩАЯ!$A:$J,10,0)</f>
        <v>матрица</v>
      </c>
      <c r="J20" s="1">
        <v>2778</v>
      </c>
      <c r="K20" s="1">
        <f t="shared" si="0"/>
        <v>-33.80600000000004</v>
      </c>
      <c r="L20" s="1"/>
      <c r="M20" s="1"/>
      <c r="N20" s="1">
        <v>1400</v>
      </c>
      <c r="O20" s="1">
        <f t="shared" si="1"/>
        <v>548.83879999999999</v>
      </c>
      <c r="P20" s="5">
        <f t="shared" si="2"/>
        <v>1038.509</v>
      </c>
      <c r="Q20" s="5"/>
      <c r="R20" s="1"/>
      <c r="S20" s="1">
        <f t="shared" si="3"/>
        <v>10</v>
      </c>
      <c r="T20" s="1">
        <f t="shared" si="4"/>
        <v>8.1078068824580178</v>
      </c>
      <c r="U20" s="1">
        <v>551.14639999999997</v>
      </c>
      <c r="V20" s="1">
        <v>523.23900000000003</v>
      </c>
      <c r="W20" s="1">
        <v>546.56020000000001</v>
      </c>
      <c r="X20" s="1">
        <v>568.19420000000002</v>
      </c>
      <c r="Y20" s="1">
        <v>560.88559999999995</v>
      </c>
      <c r="Z20" s="1">
        <v>550.55259999999998</v>
      </c>
      <c r="AA20" s="1"/>
      <c r="AB20" s="1">
        <f>ROUND(P20*G20,0)</f>
        <v>1039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1" t="s">
        <v>48</v>
      </c>
      <c r="B21" s="1" t="s">
        <v>32</v>
      </c>
      <c r="C21" s="1">
        <v>1881.8030000000001</v>
      </c>
      <c r="D21" s="1">
        <v>2653.97</v>
      </c>
      <c r="E21" s="1">
        <v>1931.2049999999999</v>
      </c>
      <c r="F21" s="1">
        <v>2189.509</v>
      </c>
      <c r="G21" s="6">
        <v>1</v>
      </c>
      <c r="H21" s="1">
        <v>55</v>
      </c>
      <c r="I21" s="1" t="str">
        <f>VLOOKUP(A21,[1]ОБЩАЯ!$A:$J,10,0)</f>
        <v>матрица</v>
      </c>
      <c r="J21" s="1">
        <v>1865.3150000000001</v>
      </c>
      <c r="K21" s="1">
        <f t="shared" si="0"/>
        <v>65.889999999999873</v>
      </c>
      <c r="L21" s="1"/>
      <c r="M21" s="1"/>
      <c r="N21" s="1">
        <v>750</v>
      </c>
      <c r="O21" s="1">
        <f t="shared" si="1"/>
        <v>386.24099999999999</v>
      </c>
      <c r="P21" s="5">
        <f t="shared" si="2"/>
        <v>922.90099999999984</v>
      </c>
      <c r="Q21" s="5"/>
      <c r="R21" s="1"/>
      <c r="S21" s="1">
        <f t="shared" si="3"/>
        <v>10</v>
      </c>
      <c r="T21" s="1">
        <f t="shared" si="4"/>
        <v>7.6105566213840588</v>
      </c>
      <c r="U21" s="1">
        <v>382.02319999999997</v>
      </c>
      <c r="V21" s="1">
        <v>373.6558</v>
      </c>
      <c r="W21" s="1">
        <v>339.2122</v>
      </c>
      <c r="X21" s="1">
        <v>338.24360000000001</v>
      </c>
      <c r="Y21" s="1">
        <v>313.93099999999998</v>
      </c>
      <c r="Z21" s="1">
        <v>314.56779999999998</v>
      </c>
      <c r="AA21" s="1"/>
      <c r="AB21" s="1">
        <f>ROUND(P21*G21,0)</f>
        <v>923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1" t="s">
        <v>49</v>
      </c>
      <c r="B22" s="1" t="s">
        <v>32</v>
      </c>
      <c r="C22" s="1">
        <v>373.31900000000002</v>
      </c>
      <c r="D22" s="1">
        <v>205.61799999999999</v>
      </c>
      <c r="E22" s="1">
        <v>229.68199999999999</v>
      </c>
      <c r="F22" s="1">
        <v>318.48500000000001</v>
      </c>
      <c r="G22" s="6">
        <v>1</v>
      </c>
      <c r="H22" s="1">
        <v>60</v>
      </c>
      <c r="I22" s="1" t="str">
        <f>VLOOKUP(A22,[1]ОБЩАЯ!$A:$J,10,0)</f>
        <v>матрица</v>
      </c>
      <c r="J22" s="1">
        <v>224.9</v>
      </c>
      <c r="K22" s="1">
        <f t="shared" si="0"/>
        <v>4.7819999999999823</v>
      </c>
      <c r="L22" s="1"/>
      <c r="M22" s="1"/>
      <c r="N22" s="1">
        <v>0</v>
      </c>
      <c r="O22" s="1">
        <f t="shared" si="1"/>
        <v>45.936399999999999</v>
      </c>
      <c r="P22" s="5">
        <f t="shared" si="2"/>
        <v>140.87899999999996</v>
      </c>
      <c r="Q22" s="5"/>
      <c r="R22" s="1"/>
      <c r="S22" s="1">
        <f t="shared" si="3"/>
        <v>10</v>
      </c>
      <c r="T22" s="1">
        <f t="shared" si="4"/>
        <v>6.9331728215532786</v>
      </c>
      <c r="U22" s="1">
        <v>39.430199999999999</v>
      </c>
      <c r="V22" s="1">
        <v>50.835599999999999</v>
      </c>
      <c r="W22" s="1">
        <v>58.620399999999997</v>
      </c>
      <c r="X22" s="1">
        <v>52.778799999999997</v>
      </c>
      <c r="Y22" s="1">
        <v>37.781799999999997</v>
      </c>
      <c r="Z22" s="1">
        <v>50.959000000000003</v>
      </c>
      <c r="AA22" s="1"/>
      <c r="AB22" s="1">
        <f>ROUND(P22*G22,0)</f>
        <v>141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1" t="s">
        <v>52</v>
      </c>
      <c r="B23" s="1" t="s">
        <v>32</v>
      </c>
      <c r="C23" s="1">
        <v>268.94400000000002</v>
      </c>
      <c r="D23" s="1">
        <v>470.25</v>
      </c>
      <c r="E23" s="1">
        <v>243.94900000000001</v>
      </c>
      <c r="F23" s="1">
        <v>416.06200000000001</v>
      </c>
      <c r="G23" s="6">
        <v>1</v>
      </c>
      <c r="H23" s="1">
        <v>50</v>
      </c>
      <c r="I23" s="1" t="str">
        <f>VLOOKUP(A23,[1]ОБЩАЯ!$A:$J,10,0)</f>
        <v>матрица</v>
      </c>
      <c r="J23" s="1">
        <v>230.25</v>
      </c>
      <c r="K23" s="1">
        <f t="shared" si="0"/>
        <v>13.699000000000012</v>
      </c>
      <c r="L23" s="1"/>
      <c r="M23" s="1"/>
      <c r="N23" s="1">
        <v>36.305099999999868</v>
      </c>
      <c r="O23" s="1">
        <f t="shared" si="1"/>
        <v>48.7898</v>
      </c>
      <c r="P23" s="5">
        <f t="shared" si="2"/>
        <v>35.530900000000145</v>
      </c>
      <c r="Q23" s="5"/>
      <c r="R23" s="1"/>
      <c r="S23" s="1">
        <f t="shared" si="3"/>
        <v>10</v>
      </c>
      <c r="T23" s="1">
        <f t="shared" si="4"/>
        <v>9.2717555718613287</v>
      </c>
      <c r="U23" s="1">
        <v>57.364600000000003</v>
      </c>
      <c r="V23" s="1">
        <v>61.628999999999998</v>
      </c>
      <c r="W23" s="1">
        <v>48.015000000000001</v>
      </c>
      <c r="X23" s="1">
        <v>35.683799999999998</v>
      </c>
      <c r="Y23" s="1">
        <v>14.461</v>
      </c>
      <c r="Z23" s="1">
        <v>33.729999999999997</v>
      </c>
      <c r="AA23" s="1"/>
      <c r="AB23" s="1">
        <f>ROUND(P23*G23,0)</f>
        <v>36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1" t="s">
        <v>53</v>
      </c>
      <c r="B24" s="1" t="s">
        <v>32</v>
      </c>
      <c r="C24" s="1">
        <v>1578.1420000000001</v>
      </c>
      <c r="D24" s="1">
        <v>1922.5029999999999</v>
      </c>
      <c r="E24" s="1">
        <v>1501.74</v>
      </c>
      <c r="F24" s="1">
        <v>1638.7550000000001</v>
      </c>
      <c r="G24" s="6">
        <v>1</v>
      </c>
      <c r="H24" s="1">
        <v>55</v>
      </c>
      <c r="I24" s="1" t="str">
        <f>VLOOKUP(A24,[1]ОБЩАЯ!$A:$J,10,0)</f>
        <v>матрица</v>
      </c>
      <c r="J24" s="1">
        <v>1445.5150000000001</v>
      </c>
      <c r="K24" s="1">
        <f t="shared" si="0"/>
        <v>56.224999999999909</v>
      </c>
      <c r="L24" s="1"/>
      <c r="M24" s="1"/>
      <c r="N24" s="1">
        <v>305.33510000000052</v>
      </c>
      <c r="O24" s="1">
        <f t="shared" si="1"/>
        <v>300.34800000000001</v>
      </c>
      <c r="P24" s="5">
        <f t="shared" si="2"/>
        <v>1059.3898999999992</v>
      </c>
      <c r="Q24" s="5"/>
      <c r="R24" s="1"/>
      <c r="S24" s="1">
        <f t="shared" si="3"/>
        <v>9.9999999999999982</v>
      </c>
      <c r="T24" s="1">
        <f t="shared" si="4"/>
        <v>6.4727918947354421</v>
      </c>
      <c r="U24" s="1">
        <v>288.93380000000002</v>
      </c>
      <c r="V24" s="1">
        <v>284.72460000000001</v>
      </c>
      <c r="W24" s="1">
        <v>266.31779999999998</v>
      </c>
      <c r="X24" s="1">
        <v>263.7842</v>
      </c>
      <c r="Y24" s="1">
        <v>238.51660000000001</v>
      </c>
      <c r="Z24" s="1">
        <v>240.19499999999999</v>
      </c>
      <c r="AA24" s="1"/>
      <c r="AB24" s="1">
        <f>ROUND(P24*G24,0)</f>
        <v>1059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14" t="s">
        <v>54</v>
      </c>
      <c r="B25" s="14" t="s">
        <v>32</v>
      </c>
      <c r="C25" s="14">
        <v>2493.8069999999998</v>
      </c>
      <c r="D25" s="14">
        <v>3947.6350000000002</v>
      </c>
      <c r="E25" s="19">
        <v>2688.4079999999999</v>
      </c>
      <c r="F25" s="19">
        <v>3265.6709999999998</v>
      </c>
      <c r="G25" s="15">
        <v>0</v>
      </c>
      <c r="H25" s="14">
        <v>60</v>
      </c>
      <c r="I25" s="14" t="str">
        <f>VLOOKUP(A25,[1]ОБЩАЯ!$A:$J,10,0)</f>
        <v>не в матрице /ротация ОР</v>
      </c>
      <c r="J25" s="14">
        <v>2616.6</v>
      </c>
      <c r="K25" s="14">
        <f t="shared" si="0"/>
        <v>71.807999999999993</v>
      </c>
      <c r="L25" s="14"/>
      <c r="M25" s="14"/>
      <c r="N25" s="14">
        <v>791.11269999999877</v>
      </c>
      <c r="O25" s="14">
        <f t="shared" si="1"/>
        <v>537.6816</v>
      </c>
      <c r="P25" s="17"/>
      <c r="Q25" s="17"/>
      <c r="R25" s="14"/>
      <c r="S25" s="14">
        <f t="shared" si="3"/>
        <v>7.5449554159934031</v>
      </c>
      <c r="T25" s="14">
        <f t="shared" si="4"/>
        <v>7.5449554159934031</v>
      </c>
      <c r="U25" s="14">
        <v>554.8492</v>
      </c>
      <c r="V25" s="14">
        <v>538.15</v>
      </c>
      <c r="W25" s="14">
        <v>474.56499999999988</v>
      </c>
      <c r="X25" s="14">
        <v>472.4898</v>
      </c>
      <c r="Y25" s="14">
        <v>412.98399999999998</v>
      </c>
      <c r="Z25" s="14">
        <v>436.76479999999998</v>
      </c>
      <c r="AA25" s="14" t="s">
        <v>51</v>
      </c>
      <c r="AB25" s="14">
        <f>ROUND(P25*G25,0)</f>
        <v>0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4" t="s">
        <v>55</v>
      </c>
      <c r="B26" s="14" t="s">
        <v>32</v>
      </c>
      <c r="C26" s="14">
        <v>2054.9720000000002</v>
      </c>
      <c r="D26" s="14">
        <v>3025.5749999999998</v>
      </c>
      <c r="E26" s="19">
        <v>2185.9969999999998</v>
      </c>
      <c r="F26" s="19">
        <v>2510.21</v>
      </c>
      <c r="G26" s="15">
        <v>0</v>
      </c>
      <c r="H26" s="14">
        <v>60</v>
      </c>
      <c r="I26" s="14" t="str">
        <f>VLOOKUP(A26,[1]ОБЩАЯ!$A:$J,10,0)</f>
        <v>не в матрице /ротация ОР</v>
      </c>
      <c r="J26" s="14">
        <v>2203.65</v>
      </c>
      <c r="K26" s="14">
        <f t="shared" si="0"/>
        <v>-17.653000000000247</v>
      </c>
      <c r="L26" s="14"/>
      <c r="M26" s="14"/>
      <c r="N26" s="14">
        <v>1332.7398000000001</v>
      </c>
      <c r="O26" s="14">
        <f t="shared" si="1"/>
        <v>437.19939999999997</v>
      </c>
      <c r="P26" s="17"/>
      <c r="Q26" s="17"/>
      <c r="R26" s="14"/>
      <c r="S26" s="14">
        <f t="shared" si="3"/>
        <v>8.7899246888261988</v>
      </c>
      <c r="T26" s="14">
        <f t="shared" si="4"/>
        <v>8.7899246888261988</v>
      </c>
      <c r="U26" s="14">
        <v>481.53680000000003</v>
      </c>
      <c r="V26" s="14">
        <v>423.28719999999998</v>
      </c>
      <c r="W26" s="14">
        <v>351.32440000000003</v>
      </c>
      <c r="X26" s="14">
        <v>374.8852</v>
      </c>
      <c r="Y26" s="14">
        <v>423.79199999999997</v>
      </c>
      <c r="Z26" s="14">
        <v>400.56079999999997</v>
      </c>
      <c r="AA26" s="14" t="s">
        <v>51</v>
      </c>
      <c r="AB26" s="14">
        <f>ROUND(P26*G26,0)</f>
        <v>0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" t="s">
        <v>56</v>
      </c>
      <c r="B27" s="1" t="s">
        <v>32</v>
      </c>
      <c r="C27" s="1">
        <v>621.75699999999995</v>
      </c>
      <c r="D27" s="1">
        <v>488.03</v>
      </c>
      <c r="E27" s="1">
        <v>523.94399999999996</v>
      </c>
      <c r="F27" s="1">
        <v>474.03800000000001</v>
      </c>
      <c r="G27" s="6">
        <v>1</v>
      </c>
      <c r="H27" s="1">
        <v>60</v>
      </c>
      <c r="I27" s="1" t="str">
        <f>VLOOKUP(A27,[1]ОБЩАЯ!$A:$J,10,0)</f>
        <v>матрица</v>
      </c>
      <c r="J27" s="1">
        <v>502.25</v>
      </c>
      <c r="K27" s="1">
        <f t="shared" si="0"/>
        <v>21.69399999999996</v>
      </c>
      <c r="L27" s="1"/>
      <c r="M27" s="1"/>
      <c r="N27" s="1">
        <v>373.87270000000012</v>
      </c>
      <c r="O27" s="1">
        <f t="shared" si="1"/>
        <v>104.78879999999999</v>
      </c>
      <c r="P27" s="5">
        <f t="shared" ref="P27:P37" si="5">10*O27-N27-F27</f>
        <v>199.97729999999979</v>
      </c>
      <c r="Q27" s="5"/>
      <c r="R27" s="1"/>
      <c r="S27" s="1">
        <f t="shared" si="3"/>
        <v>10</v>
      </c>
      <c r="T27" s="1">
        <f t="shared" si="4"/>
        <v>8.0916157070221253</v>
      </c>
      <c r="U27" s="1">
        <v>109.0992</v>
      </c>
      <c r="V27" s="1">
        <v>94.483399999999989</v>
      </c>
      <c r="W27" s="1">
        <v>86.321200000000005</v>
      </c>
      <c r="X27" s="1">
        <v>98.756600000000006</v>
      </c>
      <c r="Y27" s="1">
        <v>89.813199999999995</v>
      </c>
      <c r="Z27" s="1">
        <v>90.635199999999998</v>
      </c>
      <c r="AA27" s="1"/>
      <c r="AB27" s="1">
        <f>ROUND(P27*G27,0)</f>
        <v>200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1" t="s">
        <v>57</v>
      </c>
      <c r="B28" s="1" t="s">
        <v>32</v>
      </c>
      <c r="C28" s="1">
        <v>691.822</v>
      </c>
      <c r="D28" s="1">
        <v>629.81799999999998</v>
      </c>
      <c r="E28" s="1">
        <v>598.32399999999996</v>
      </c>
      <c r="F28" s="1">
        <v>579.00099999999998</v>
      </c>
      <c r="G28" s="6">
        <v>1</v>
      </c>
      <c r="H28" s="1">
        <v>60</v>
      </c>
      <c r="I28" s="1" t="str">
        <f>VLOOKUP(A28,[1]ОБЩАЯ!$A:$J,10,0)</f>
        <v>матрица</v>
      </c>
      <c r="J28" s="1">
        <v>576.25</v>
      </c>
      <c r="K28" s="1">
        <f t="shared" si="0"/>
        <v>22.073999999999955</v>
      </c>
      <c r="L28" s="1"/>
      <c r="M28" s="1"/>
      <c r="N28" s="1">
        <v>414.83320000000032</v>
      </c>
      <c r="O28" s="1">
        <f t="shared" si="1"/>
        <v>119.66479999999999</v>
      </c>
      <c r="P28" s="5">
        <f t="shared" si="5"/>
        <v>202.81379999999967</v>
      </c>
      <c r="Q28" s="5"/>
      <c r="R28" s="1"/>
      <c r="S28" s="1">
        <f t="shared" si="3"/>
        <v>10</v>
      </c>
      <c r="T28" s="1">
        <f t="shared" si="4"/>
        <v>8.3051507210140354</v>
      </c>
      <c r="U28" s="1">
        <v>128.3742</v>
      </c>
      <c r="V28" s="1">
        <v>110.8734</v>
      </c>
      <c r="W28" s="1">
        <v>105.00539999999999</v>
      </c>
      <c r="X28" s="1">
        <v>109.4396</v>
      </c>
      <c r="Y28" s="1">
        <v>83.402199999999993</v>
      </c>
      <c r="Z28" s="1">
        <v>84.898799999999994</v>
      </c>
      <c r="AA28" s="1"/>
      <c r="AB28" s="1">
        <f>ROUND(P28*G28,0)</f>
        <v>203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1" t="s">
        <v>58</v>
      </c>
      <c r="B29" s="1" t="s">
        <v>32</v>
      </c>
      <c r="C29" s="1">
        <v>1018.043</v>
      </c>
      <c r="D29" s="1">
        <v>551.61800000000005</v>
      </c>
      <c r="E29" s="1">
        <v>729.23599999999999</v>
      </c>
      <c r="F29" s="1">
        <v>677.024</v>
      </c>
      <c r="G29" s="6">
        <v>1</v>
      </c>
      <c r="H29" s="1">
        <v>60</v>
      </c>
      <c r="I29" s="1" t="str">
        <f>VLOOKUP(A29,[1]ОБЩАЯ!$A:$J,10,0)</f>
        <v>матрица</v>
      </c>
      <c r="J29" s="1">
        <v>696.3</v>
      </c>
      <c r="K29" s="1">
        <f t="shared" si="0"/>
        <v>32.936000000000035</v>
      </c>
      <c r="L29" s="1"/>
      <c r="M29" s="1"/>
      <c r="N29" s="1">
        <v>307.6237000000001</v>
      </c>
      <c r="O29" s="1">
        <f t="shared" si="1"/>
        <v>145.84719999999999</v>
      </c>
      <c r="P29" s="5">
        <f t="shared" si="5"/>
        <v>473.82429999999965</v>
      </c>
      <c r="Q29" s="5"/>
      <c r="R29" s="1"/>
      <c r="S29" s="1">
        <f t="shared" si="3"/>
        <v>10</v>
      </c>
      <c r="T29" s="1">
        <f t="shared" si="4"/>
        <v>6.7512279975206946</v>
      </c>
      <c r="U29" s="1">
        <v>140.37100000000001</v>
      </c>
      <c r="V29" s="1">
        <v>132.6884</v>
      </c>
      <c r="W29" s="1">
        <v>145.6558</v>
      </c>
      <c r="X29" s="1">
        <v>153.68199999999999</v>
      </c>
      <c r="Y29" s="1">
        <v>123.611</v>
      </c>
      <c r="Z29" s="1">
        <v>121.8556</v>
      </c>
      <c r="AA29" s="1"/>
      <c r="AB29" s="1">
        <f>ROUND(P29*G29,0)</f>
        <v>474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1" t="s">
        <v>59</v>
      </c>
      <c r="B30" s="1" t="s">
        <v>32</v>
      </c>
      <c r="C30" s="1">
        <v>59.061</v>
      </c>
      <c r="D30" s="1">
        <v>54.148000000000003</v>
      </c>
      <c r="E30" s="1">
        <v>33.83</v>
      </c>
      <c r="F30" s="1">
        <v>64.201999999999998</v>
      </c>
      <c r="G30" s="6">
        <v>1</v>
      </c>
      <c r="H30" s="1">
        <v>35</v>
      </c>
      <c r="I30" s="1" t="str">
        <f>VLOOKUP(A30,[1]ОБЩАЯ!$A:$J,10,0)</f>
        <v>матрица</v>
      </c>
      <c r="J30" s="1">
        <v>35.299999999999997</v>
      </c>
      <c r="K30" s="1">
        <f t="shared" si="0"/>
        <v>-1.4699999999999989</v>
      </c>
      <c r="L30" s="1"/>
      <c r="M30" s="1"/>
      <c r="N30" s="1">
        <v>10</v>
      </c>
      <c r="O30" s="1">
        <f t="shared" si="1"/>
        <v>6.766</v>
      </c>
      <c r="P30" s="5"/>
      <c r="Q30" s="5"/>
      <c r="R30" s="1"/>
      <c r="S30" s="1">
        <f t="shared" si="3"/>
        <v>10.966893289979309</v>
      </c>
      <c r="T30" s="1">
        <f t="shared" si="4"/>
        <v>10.966893289979309</v>
      </c>
      <c r="U30" s="1">
        <v>9.1370000000000005</v>
      </c>
      <c r="V30" s="1">
        <v>9.4123999999999999</v>
      </c>
      <c r="W30" s="1">
        <v>7.6254000000000008</v>
      </c>
      <c r="X30" s="1">
        <v>7.5166000000000004</v>
      </c>
      <c r="Y30" s="1">
        <v>4.8558000000000003</v>
      </c>
      <c r="Z30" s="1">
        <v>10.1578</v>
      </c>
      <c r="AA30" s="1"/>
      <c r="AB30" s="1">
        <f>ROUND(P30*G30,0)</f>
        <v>0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" t="s">
        <v>60</v>
      </c>
      <c r="B31" s="1" t="s">
        <v>32</v>
      </c>
      <c r="C31" s="1">
        <v>251.34100000000001</v>
      </c>
      <c r="D31" s="1">
        <v>654.61400000000003</v>
      </c>
      <c r="E31" s="1">
        <v>371.49599999999998</v>
      </c>
      <c r="F31" s="1">
        <v>457.11700000000002</v>
      </c>
      <c r="G31" s="6">
        <v>1</v>
      </c>
      <c r="H31" s="1">
        <v>30</v>
      </c>
      <c r="I31" s="1" t="str">
        <f>VLOOKUP(A31,[1]ОБЩАЯ!$A:$J,10,0)</f>
        <v>матрица</v>
      </c>
      <c r="J31" s="1">
        <v>376.4</v>
      </c>
      <c r="K31" s="1">
        <f t="shared" si="0"/>
        <v>-4.9039999999999964</v>
      </c>
      <c r="L31" s="1"/>
      <c r="M31" s="1"/>
      <c r="N31" s="1">
        <v>0</v>
      </c>
      <c r="O31" s="1">
        <f t="shared" si="1"/>
        <v>74.299199999999999</v>
      </c>
      <c r="P31" s="5">
        <f t="shared" si="5"/>
        <v>285.87499999999994</v>
      </c>
      <c r="Q31" s="5"/>
      <c r="R31" s="1"/>
      <c r="S31" s="1">
        <f t="shared" si="3"/>
        <v>10</v>
      </c>
      <c r="T31" s="1">
        <f t="shared" si="4"/>
        <v>6.1523811831082975</v>
      </c>
      <c r="U31" s="1">
        <v>71.098800000000011</v>
      </c>
      <c r="V31" s="1">
        <v>80.217600000000004</v>
      </c>
      <c r="W31" s="1">
        <v>76.937600000000003</v>
      </c>
      <c r="X31" s="1">
        <v>61.702599999999997</v>
      </c>
      <c r="Y31" s="1">
        <v>25.333200000000001</v>
      </c>
      <c r="Z31" s="1">
        <v>37.857599999999998</v>
      </c>
      <c r="AA31" s="1"/>
      <c r="AB31" s="1">
        <f>ROUND(P31*G31,0)</f>
        <v>286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" t="s">
        <v>61</v>
      </c>
      <c r="B32" s="1" t="s">
        <v>32</v>
      </c>
      <c r="C32" s="1">
        <v>84.804000000000002</v>
      </c>
      <c r="D32" s="1">
        <v>580.99699999999996</v>
      </c>
      <c r="E32" s="1">
        <v>224.251</v>
      </c>
      <c r="F32" s="1">
        <v>393.7</v>
      </c>
      <c r="G32" s="6">
        <v>1</v>
      </c>
      <c r="H32" s="1">
        <v>30</v>
      </c>
      <c r="I32" s="1" t="str">
        <f>VLOOKUP(A32,[1]ОБЩАЯ!$A:$J,10,0)</f>
        <v>матрица</v>
      </c>
      <c r="J32" s="1">
        <v>228.7</v>
      </c>
      <c r="K32" s="1">
        <f t="shared" si="0"/>
        <v>-4.4489999999999839</v>
      </c>
      <c r="L32" s="1"/>
      <c r="M32" s="1"/>
      <c r="N32" s="1">
        <v>0</v>
      </c>
      <c r="O32" s="1">
        <f t="shared" si="1"/>
        <v>44.850200000000001</v>
      </c>
      <c r="P32" s="5">
        <f t="shared" si="5"/>
        <v>54.802000000000021</v>
      </c>
      <c r="Q32" s="5"/>
      <c r="R32" s="1"/>
      <c r="S32" s="1">
        <f t="shared" si="3"/>
        <v>10</v>
      </c>
      <c r="T32" s="1">
        <f t="shared" si="4"/>
        <v>8.7781102425407234</v>
      </c>
      <c r="U32" s="1">
        <v>51.369000000000007</v>
      </c>
      <c r="V32" s="1">
        <v>58.546199999999999</v>
      </c>
      <c r="W32" s="1">
        <v>48.724600000000002</v>
      </c>
      <c r="X32" s="1">
        <v>37.149000000000001</v>
      </c>
      <c r="Y32" s="1">
        <v>26.075800000000001</v>
      </c>
      <c r="Z32" s="1">
        <v>33.010599999999997</v>
      </c>
      <c r="AA32" s="1"/>
      <c r="AB32" s="1">
        <f>ROUND(P32*G32,0)</f>
        <v>55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" t="s">
        <v>62</v>
      </c>
      <c r="B33" s="1" t="s">
        <v>32</v>
      </c>
      <c r="C33" s="1">
        <v>361.11399999999998</v>
      </c>
      <c r="D33" s="1">
        <v>889.53599999999994</v>
      </c>
      <c r="E33" s="1">
        <v>550.85199999999998</v>
      </c>
      <c r="F33" s="1">
        <v>593.01700000000005</v>
      </c>
      <c r="G33" s="6">
        <v>1</v>
      </c>
      <c r="H33" s="1">
        <v>30</v>
      </c>
      <c r="I33" s="1" t="str">
        <f>VLOOKUP(A33,[1]ОБЩАЯ!$A:$J,10,0)</f>
        <v>матрица</v>
      </c>
      <c r="J33" s="1">
        <v>554.70000000000005</v>
      </c>
      <c r="K33" s="1">
        <f t="shared" si="0"/>
        <v>-3.84800000000007</v>
      </c>
      <c r="L33" s="1"/>
      <c r="M33" s="1"/>
      <c r="N33" s="1">
        <v>102.928</v>
      </c>
      <c r="O33" s="1">
        <f t="shared" si="1"/>
        <v>110.1704</v>
      </c>
      <c r="P33" s="5">
        <f t="shared" si="5"/>
        <v>405.7589999999999</v>
      </c>
      <c r="Q33" s="5"/>
      <c r="R33" s="1"/>
      <c r="S33" s="1">
        <f t="shared" si="3"/>
        <v>10</v>
      </c>
      <c r="T33" s="1">
        <f t="shared" si="4"/>
        <v>6.316987139921431</v>
      </c>
      <c r="U33" s="1">
        <v>112.1874</v>
      </c>
      <c r="V33" s="1">
        <v>111.8034</v>
      </c>
      <c r="W33" s="1">
        <v>113.41540000000001</v>
      </c>
      <c r="X33" s="1">
        <v>92.643199999999993</v>
      </c>
      <c r="Y33" s="1">
        <v>71.763400000000004</v>
      </c>
      <c r="Z33" s="1">
        <v>87.559799999999996</v>
      </c>
      <c r="AA33" s="1"/>
      <c r="AB33" s="1">
        <f>ROUND(P33*G33,0)</f>
        <v>406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" t="s">
        <v>63</v>
      </c>
      <c r="B34" s="1" t="s">
        <v>32</v>
      </c>
      <c r="C34" s="1">
        <v>118.85599999999999</v>
      </c>
      <c r="D34" s="1">
        <v>170.898</v>
      </c>
      <c r="E34" s="1">
        <v>135.578</v>
      </c>
      <c r="F34" s="1">
        <v>141.61199999999999</v>
      </c>
      <c r="G34" s="6">
        <v>1</v>
      </c>
      <c r="H34" s="1">
        <v>45</v>
      </c>
      <c r="I34" s="1" t="str">
        <f>VLOOKUP(A34,[1]ОБЩАЯ!$A:$J,10,0)</f>
        <v>матрица</v>
      </c>
      <c r="J34" s="1">
        <v>131.30000000000001</v>
      </c>
      <c r="K34" s="1">
        <f t="shared" si="0"/>
        <v>4.2779999999999916</v>
      </c>
      <c r="L34" s="1"/>
      <c r="M34" s="1"/>
      <c r="N34" s="1">
        <v>14.890099999999981</v>
      </c>
      <c r="O34" s="1">
        <f t="shared" si="1"/>
        <v>27.115600000000001</v>
      </c>
      <c r="P34" s="5">
        <f t="shared" si="5"/>
        <v>114.65390000000005</v>
      </c>
      <c r="Q34" s="5"/>
      <c r="R34" s="1"/>
      <c r="S34" s="1">
        <f t="shared" si="3"/>
        <v>10.000000000000002</v>
      </c>
      <c r="T34" s="1">
        <f t="shared" si="4"/>
        <v>5.7716628066500455</v>
      </c>
      <c r="U34" s="1">
        <v>23.539000000000001</v>
      </c>
      <c r="V34" s="1">
        <v>23.9238</v>
      </c>
      <c r="W34" s="1">
        <v>21.036999999999999</v>
      </c>
      <c r="X34" s="1">
        <v>21.566800000000001</v>
      </c>
      <c r="Y34" s="1">
        <v>21.1296</v>
      </c>
      <c r="Z34" s="1">
        <v>25.7746</v>
      </c>
      <c r="AA34" s="1"/>
      <c r="AB34" s="1">
        <f>ROUND(P34*G34,0)</f>
        <v>115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" t="s">
        <v>64</v>
      </c>
      <c r="B35" s="1" t="s">
        <v>32</v>
      </c>
      <c r="C35" s="1">
        <v>191.078</v>
      </c>
      <c r="D35" s="1">
        <v>0.16300000000000001</v>
      </c>
      <c r="E35" s="1">
        <v>107.53400000000001</v>
      </c>
      <c r="F35" s="1">
        <v>69.926000000000002</v>
      </c>
      <c r="G35" s="6">
        <v>1</v>
      </c>
      <c r="H35" s="1">
        <v>40</v>
      </c>
      <c r="I35" s="1" t="str">
        <f>VLOOKUP(A35,[1]ОБЩАЯ!$A:$J,10,0)</f>
        <v>матрица</v>
      </c>
      <c r="J35" s="1">
        <v>100.8</v>
      </c>
      <c r="K35" s="1">
        <f t="shared" si="0"/>
        <v>6.7340000000000089</v>
      </c>
      <c r="L35" s="1"/>
      <c r="M35" s="1"/>
      <c r="N35" s="1">
        <v>0</v>
      </c>
      <c r="O35" s="1">
        <f t="shared" si="1"/>
        <v>21.506800000000002</v>
      </c>
      <c r="P35" s="5">
        <f>9*O35-N35-F35</f>
        <v>123.63520000000001</v>
      </c>
      <c r="Q35" s="5"/>
      <c r="R35" s="1"/>
      <c r="S35" s="1">
        <f t="shared" si="3"/>
        <v>9</v>
      </c>
      <c r="T35" s="1">
        <f t="shared" si="4"/>
        <v>3.2513437610430187</v>
      </c>
      <c r="U35" s="1">
        <v>14.597200000000001</v>
      </c>
      <c r="V35" s="1">
        <v>15.428599999999999</v>
      </c>
      <c r="W35" s="1">
        <v>16.256399999999999</v>
      </c>
      <c r="X35" s="1">
        <v>13.1568</v>
      </c>
      <c r="Y35" s="1">
        <v>-0.86899999999999999</v>
      </c>
      <c r="Z35" s="1">
        <v>7.0289999999999999</v>
      </c>
      <c r="AA35" s="1"/>
      <c r="AB35" s="1">
        <f>ROUND(P35*G35,0)</f>
        <v>124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" t="s">
        <v>65</v>
      </c>
      <c r="B36" s="1" t="s">
        <v>32</v>
      </c>
      <c r="C36" s="1">
        <v>1717.1969999999999</v>
      </c>
      <c r="D36" s="1">
        <v>3025.683</v>
      </c>
      <c r="E36" s="1">
        <v>1953.3920000000001</v>
      </c>
      <c r="F36" s="1">
        <v>2347.3440000000001</v>
      </c>
      <c r="G36" s="6">
        <v>1</v>
      </c>
      <c r="H36" s="1">
        <v>40</v>
      </c>
      <c r="I36" s="1" t="str">
        <f>VLOOKUP(A36,[1]ОБЩАЯ!$A:$J,10,0)</f>
        <v>матрица</v>
      </c>
      <c r="J36" s="1">
        <v>1949.25</v>
      </c>
      <c r="K36" s="1">
        <f t="shared" si="0"/>
        <v>4.1420000000000528</v>
      </c>
      <c r="L36" s="1"/>
      <c r="M36" s="1"/>
      <c r="N36" s="1">
        <v>113.5092999999993</v>
      </c>
      <c r="O36" s="1">
        <f t="shared" si="1"/>
        <v>390.67840000000001</v>
      </c>
      <c r="P36" s="5">
        <f t="shared" si="5"/>
        <v>1445.9307000000008</v>
      </c>
      <c r="Q36" s="5"/>
      <c r="R36" s="1"/>
      <c r="S36" s="1">
        <f t="shared" si="3"/>
        <v>10</v>
      </c>
      <c r="T36" s="1">
        <f t="shared" si="4"/>
        <v>6.2989233599809955</v>
      </c>
      <c r="U36" s="1">
        <v>375.73779999999999</v>
      </c>
      <c r="V36" s="1">
        <v>388.00700000000001</v>
      </c>
      <c r="W36" s="1">
        <v>327.87299999999999</v>
      </c>
      <c r="X36" s="1">
        <v>321.51780000000002</v>
      </c>
      <c r="Y36" s="1">
        <v>353.09100000000001</v>
      </c>
      <c r="Z36" s="1">
        <v>337.82060000000001</v>
      </c>
      <c r="AA36" s="1"/>
      <c r="AB36" s="1">
        <f>ROUND(P36*G36,0)</f>
        <v>1446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" t="s">
        <v>66</v>
      </c>
      <c r="B37" s="1" t="s">
        <v>32</v>
      </c>
      <c r="C37" s="1">
        <v>117.876</v>
      </c>
      <c r="D37" s="1">
        <v>142.857</v>
      </c>
      <c r="E37" s="1">
        <v>99.841999999999999</v>
      </c>
      <c r="F37" s="1">
        <v>148.32900000000001</v>
      </c>
      <c r="G37" s="6">
        <v>1</v>
      </c>
      <c r="H37" s="1">
        <v>35</v>
      </c>
      <c r="I37" s="1" t="str">
        <f>VLOOKUP(A37,[1]ОБЩАЯ!$A:$J,10,0)</f>
        <v>матрица</v>
      </c>
      <c r="J37" s="1">
        <v>99.1</v>
      </c>
      <c r="K37" s="1">
        <f t="shared" ref="K37:K67" si="6">E37-J37</f>
        <v>0.74200000000000443</v>
      </c>
      <c r="L37" s="1"/>
      <c r="M37" s="1"/>
      <c r="N37" s="1">
        <v>0</v>
      </c>
      <c r="O37" s="1">
        <f t="shared" si="1"/>
        <v>19.968399999999999</v>
      </c>
      <c r="P37" s="5">
        <f t="shared" si="5"/>
        <v>51.35499999999999</v>
      </c>
      <c r="Q37" s="5"/>
      <c r="R37" s="1"/>
      <c r="S37" s="1">
        <f t="shared" si="3"/>
        <v>10</v>
      </c>
      <c r="T37" s="1">
        <f t="shared" si="4"/>
        <v>7.4281865347248663</v>
      </c>
      <c r="U37" s="1">
        <v>18.7666</v>
      </c>
      <c r="V37" s="1">
        <v>24.902000000000001</v>
      </c>
      <c r="W37" s="1">
        <v>17.068999999999999</v>
      </c>
      <c r="X37" s="1">
        <v>19.9084</v>
      </c>
      <c r="Y37" s="1">
        <v>25.996600000000001</v>
      </c>
      <c r="Z37" s="1">
        <v>22.510400000000001</v>
      </c>
      <c r="AA37" s="1"/>
      <c r="AB37" s="1">
        <f>ROUND(P37*G37,0)</f>
        <v>51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10" t="s">
        <v>67</v>
      </c>
      <c r="B38" s="10" t="s">
        <v>32</v>
      </c>
      <c r="C38" s="10"/>
      <c r="D38" s="10"/>
      <c r="E38" s="10"/>
      <c r="F38" s="10"/>
      <c r="G38" s="11">
        <v>0</v>
      </c>
      <c r="H38" s="10">
        <v>45</v>
      </c>
      <c r="I38" s="10" t="str">
        <f>VLOOKUP(A38,[1]ОБЩАЯ!$A:$J,10,0)</f>
        <v>матрица</v>
      </c>
      <c r="J38" s="10">
        <v>7.5</v>
      </c>
      <c r="K38" s="10">
        <f t="shared" si="6"/>
        <v>-7.5</v>
      </c>
      <c r="L38" s="10"/>
      <c r="M38" s="10"/>
      <c r="N38" s="10"/>
      <c r="O38" s="10">
        <f t="shared" si="1"/>
        <v>0</v>
      </c>
      <c r="P38" s="12"/>
      <c r="Q38" s="12"/>
      <c r="R38" s="10"/>
      <c r="S38" s="10" t="e">
        <f t="shared" si="3"/>
        <v>#DIV/0!</v>
      </c>
      <c r="T38" s="10" t="e">
        <f t="shared" si="4"/>
        <v>#DIV/0!</v>
      </c>
      <c r="U38" s="10">
        <v>0</v>
      </c>
      <c r="V38" s="10">
        <v>0</v>
      </c>
      <c r="W38" s="10">
        <v>-5.8399999999999987E-2</v>
      </c>
      <c r="X38" s="10">
        <v>-5.8400000000000001E-2</v>
      </c>
      <c r="Y38" s="10">
        <v>0</v>
      </c>
      <c r="Z38" s="10">
        <v>0</v>
      </c>
      <c r="AA38" s="10" t="s">
        <v>68</v>
      </c>
      <c r="AB38" s="10">
        <f>ROUND(P38*G38,0)</f>
        <v>0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1" t="s">
        <v>69</v>
      </c>
      <c r="B39" s="1" t="s">
        <v>32</v>
      </c>
      <c r="C39" s="1">
        <v>109.71</v>
      </c>
      <c r="D39" s="1">
        <v>426.02199999999999</v>
      </c>
      <c r="E39" s="1">
        <v>182.297</v>
      </c>
      <c r="F39" s="1">
        <v>313.23099999999999</v>
      </c>
      <c r="G39" s="6">
        <v>1</v>
      </c>
      <c r="H39" s="1">
        <v>30</v>
      </c>
      <c r="I39" s="1" t="str">
        <f>VLOOKUP(A39,[1]ОБЩАЯ!$A:$J,10,0)</f>
        <v>матрица</v>
      </c>
      <c r="J39" s="1">
        <v>176.5</v>
      </c>
      <c r="K39" s="1">
        <f t="shared" si="6"/>
        <v>5.796999999999997</v>
      </c>
      <c r="L39" s="1"/>
      <c r="M39" s="1"/>
      <c r="N39" s="1">
        <v>0</v>
      </c>
      <c r="O39" s="1">
        <f t="shared" si="1"/>
        <v>36.459400000000002</v>
      </c>
      <c r="P39" s="5">
        <f t="shared" ref="P39:P73" si="7">10*O39-N39-F39</f>
        <v>51.363000000000056</v>
      </c>
      <c r="Q39" s="5"/>
      <c r="R39" s="1"/>
      <c r="S39" s="1">
        <f t="shared" si="3"/>
        <v>10</v>
      </c>
      <c r="T39" s="1">
        <f t="shared" si="4"/>
        <v>8.5912275023725009</v>
      </c>
      <c r="U39" s="1">
        <v>38.449399999999997</v>
      </c>
      <c r="V39" s="1">
        <v>46.294400000000003</v>
      </c>
      <c r="W39" s="1">
        <v>41.486800000000002</v>
      </c>
      <c r="X39" s="1">
        <v>32.502400000000002</v>
      </c>
      <c r="Y39" s="1">
        <v>17.746600000000001</v>
      </c>
      <c r="Z39" s="1">
        <v>25.4038</v>
      </c>
      <c r="AA39" s="1"/>
      <c r="AB39" s="1">
        <f>ROUND(P39*G39,0)</f>
        <v>51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" t="s">
        <v>70</v>
      </c>
      <c r="B40" s="1" t="s">
        <v>32</v>
      </c>
      <c r="C40" s="1"/>
      <c r="D40" s="1">
        <v>96.628</v>
      </c>
      <c r="E40" s="1">
        <v>20.285</v>
      </c>
      <c r="F40" s="1">
        <v>76.343000000000004</v>
      </c>
      <c r="G40" s="6">
        <v>1</v>
      </c>
      <c r="H40" s="1">
        <v>45</v>
      </c>
      <c r="I40" s="1" t="str">
        <f>VLOOKUP(A40,[1]ОБЩАЯ!$A:$J,10,0)</f>
        <v>матрица</v>
      </c>
      <c r="J40" s="1">
        <v>54.2</v>
      </c>
      <c r="K40" s="1">
        <f t="shared" si="6"/>
        <v>-33.915000000000006</v>
      </c>
      <c r="L40" s="1"/>
      <c r="M40" s="1"/>
      <c r="N40" s="1">
        <v>0</v>
      </c>
      <c r="O40" s="1">
        <f t="shared" si="1"/>
        <v>4.0570000000000004</v>
      </c>
      <c r="P40" s="5">
        <v>30</v>
      </c>
      <c r="Q40" s="5"/>
      <c r="R40" s="1"/>
      <c r="S40" s="1">
        <f t="shared" si="3"/>
        <v>26.212225782597976</v>
      </c>
      <c r="T40" s="1">
        <f t="shared" si="4"/>
        <v>18.81759921123983</v>
      </c>
      <c r="U40" s="1">
        <v>4.3718000000000004</v>
      </c>
      <c r="V40" s="1">
        <v>10.143599999999999</v>
      </c>
      <c r="W40" s="1">
        <v>8.4404000000000003</v>
      </c>
      <c r="X40" s="1">
        <v>3.2298</v>
      </c>
      <c r="Y40" s="1">
        <v>3.9405999999999999</v>
      </c>
      <c r="Z40" s="1">
        <v>3.6598000000000002</v>
      </c>
      <c r="AA40" s="1"/>
      <c r="AB40" s="1">
        <f>ROUND(P40*G40,0)</f>
        <v>30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1" t="s">
        <v>71</v>
      </c>
      <c r="B41" s="1" t="s">
        <v>32</v>
      </c>
      <c r="C41" s="1">
        <v>106.316</v>
      </c>
      <c r="D41" s="1">
        <v>55.823</v>
      </c>
      <c r="E41" s="1">
        <v>59.746000000000002</v>
      </c>
      <c r="F41" s="1">
        <v>100.276</v>
      </c>
      <c r="G41" s="6">
        <v>1</v>
      </c>
      <c r="H41" s="1">
        <v>45</v>
      </c>
      <c r="I41" s="1" t="str">
        <f>VLOOKUP(A41,[1]ОБЩАЯ!$A:$J,10,0)</f>
        <v>матрица</v>
      </c>
      <c r="J41" s="1">
        <v>52.5</v>
      </c>
      <c r="K41" s="1">
        <f t="shared" si="6"/>
        <v>7.2460000000000022</v>
      </c>
      <c r="L41" s="1"/>
      <c r="M41" s="1"/>
      <c r="N41" s="1">
        <v>0</v>
      </c>
      <c r="O41" s="1">
        <f t="shared" si="1"/>
        <v>11.949200000000001</v>
      </c>
      <c r="P41" s="5">
        <f t="shared" si="7"/>
        <v>19.216000000000022</v>
      </c>
      <c r="Q41" s="5"/>
      <c r="R41" s="1"/>
      <c r="S41" s="1">
        <f t="shared" si="3"/>
        <v>10</v>
      </c>
      <c r="T41" s="1">
        <f t="shared" si="4"/>
        <v>8.3918588692130012</v>
      </c>
      <c r="U41" s="1">
        <v>9.2176000000000009</v>
      </c>
      <c r="V41" s="1">
        <v>14.8568</v>
      </c>
      <c r="W41" s="1">
        <v>11.4672</v>
      </c>
      <c r="X41" s="1">
        <v>14.771599999999999</v>
      </c>
      <c r="Y41" s="1">
        <v>7.9535999999999998</v>
      </c>
      <c r="Z41" s="1">
        <v>19.4008</v>
      </c>
      <c r="AA41" s="1"/>
      <c r="AB41" s="1">
        <f>ROUND(P41*G41,0)</f>
        <v>19</v>
      </c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" t="s">
        <v>72</v>
      </c>
      <c r="B42" s="1" t="s">
        <v>32</v>
      </c>
      <c r="C42" s="1">
        <v>31.832999999999998</v>
      </c>
      <c r="D42" s="1">
        <v>97.614000000000004</v>
      </c>
      <c r="E42" s="1">
        <v>59.963999999999999</v>
      </c>
      <c r="F42" s="1">
        <v>64.427999999999997</v>
      </c>
      <c r="G42" s="6">
        <v>1</v>
      </c>
      <c r="H42" s="1">
        <v>45</v>
      </c>
      <c r="I42" s="1" t="str">
        <f>VLOOKUP(A42,[1]ОБЩАЯ!$A:$J,10,0)</f>
        <v>матрица</v>
      </c>
      <c r="J42" s="1">
        <v>54.7</v>
      </c>
      <c r="K42" s="1">
        <f t="shared" si="6"/>
        <v>5.2639999999999958</v>
      </c>
      <c r="L42" s="1"/>
      <c r="M42" s="1"/>
      <c r="N42" s="1">
        <v>0</v>
      </c>
      <c r="O42" s="1">
        <f t="shared" si="1"/>
        <v>11.992799999999999</v>
      </c>
      <c r="P42" s="5">
        <f t="shared" si="7"/>
        <v>55.5</v>
      </c>
      <c r="Q42" s="5"/>
      <c r="R42" s="1"/>
      <c r="S42" s="1">
        <f t="shared" si="3"/>
        <v>10</v>
      </c>
      <c r="T42" s="1">
        <f t="shared" si="4"/>
        <v>5.3722233340004006</v>
      </c>
      <c r="U42" s="1">
        <v>4.1571999999999996</v>
      </c>
      <c r="V42" s="1">
        <v>11.1616</v>
      </c>
      <c r="W42" s="1">
        <v>8.7298000000000009</v>
      </c>
      <c r="X42" s="1">
        <v>6.1669999999999998</v>
      </c>
      <c r="Y42" s="1">
        <v>6.7404000000000002</v>
      </c>
      <c r="Z42" s="1">
        <v>6.4455999999999998</v>
      </c>
      <c r="AA42" s="1"/>
      <c r="AB42" s="1">
        <f>ROUND(P42*G42,0)</f>
        <v>56</v>
      </c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" t="s">
        <v>73</v>
      </c>
      <c r="B43" s="1" t="s">
        <v>38</v>
      </c>
      <c r="C43" s="1">
        <v>2171</v>
      </c>
      <c r="D43" s="1">
        <v>1806</v>
      </c>
      <c r="E43" s="1">
        <v>1668</v>
      </c>
      <c r="F43" s="1">
        <v>1900</v>
      </c>
      <c r="G43" s="6">
        <v>0.4</v>
      </c>
      <c r="H43" s="1">
        <v>45</v>
      </c>
      <c r="I43" s="1" t="str">
        <f>VLOOKUP(A43,[1]ОБЩАЯ!$A:$J,10,0)</f>
        <v>матрица</v>
      </c>
      <c r="J43" s="1">
        <v>1663</v>
      </c>
      <c r="K43" s="1">
        <f t="shared" si="6"/>
        <v>5</v>
      </c>
      <c r="L43" s="1"/>
      <c r="M43" s="1"/>
      <c r="N43" s="1">
        <v>695.30000000000018</v>
      </c>
      <c r="O43" s="1">
        <f t="shared" si="1"/>
        <v>333.6</v>
      </c>
      <c r="P43" s="5">
        <f t="shared" si="7"/>
        <v>740.69999999999982</v>
      </c>
      <c r="Q43" s="5"/>
      <c r="R43" s="1"/>
      <c r="S43" s="1">
        <f t="shared" si="3"/>
        <v>10</v>
      </c>
      <c r="T43" s="1">
        <f t="shared" si="4"/>
        <v>7.7796762589928061</v>
      </c>
      <c r="U43" s="1">
        <v>353.6</v>
      </c>
      <c r="V43" s="1">
        <v>339.4</v>
      </c>
      <c r="W43" s="1">
        <v>357.4</v>
      </c>
      <c r="X43" s="1">
        <v>352.2</v>
      </c>
      <c r="Y43" s="1">
        <v>297.8</v>
      </c>
      <c r="Z43" s="1">
        <v>312.60000000000002</v>
      </c>
      <c r="AA43" s="1" t="s">
        <v>74</v>
      </c>
      <c r="AB43" s="1">
        <f>ROUND(P43*G43,0)</f>
        <v>296</v>
      </c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" t="s">
        <v>75</v>
      </c>
      <c r="B44" s="1" t="s">
        <v>38</v>
      </c>
      <c r="C44" s="1">
        <v>490</v>
      </c>
      <c r="D44" s="1">
        <v>790</v>
      </c>
      <c r="E44" s="1">
        <v>648</v>
      </c>
      <c r="F44" s="1">
        <v>446</v>
      </c>
      <c r="G44" s="6">
        <v>0.45</v>
      </c>
      <c r="H44" s="1">
        <v>50</v>
      </c>
      <c r="I44" s="1" t="str">
        <f>VLOOKUP(A44,[1]ОБЩАЯ!$A:$J,10,0)</f>
        <v>матрица</v>
      </c>
      <c r="J44" s="1">
        <v>696</v>
      </c>
      <c r="K44" s="1">
        <f t="shared" si="6"/>
        <v>-48</v>
      </c>
      <c r="L44" s="1"/>
      <c r="M44" s="1"/>
      <c r="N44" s="1">
        <v>297.00000000000023</v>
      </c>
      <c r="O44" s="1">
        <f t="shared" si="1"/>
        <v>129.6</v>
      </c>
      <c r="P44" s="5">
        <f t="shared" si="7"/>
        <v>552.99999999999977</v>
      </c>
      <c r="Q44" s="5"/>
      <c r="R44" s="1"/>
      <c r="S44" s="1">
        <f t="shared" si="3"/>
        <v>10</v>
      </c>
      <c r="T44" s="1">
        <f t="shared" si="4"/>
        <v>5.7330246913580263</v>
      </c>
      <c r="U44" s="1">
        <v>115.4</v>
      </c>
      <c r="V44" s="1">
        <v>103.6</v>
      </c>
      <c r="W44" s="1">
        <v>118.4</v>
      </c>
      <c r="X44" s="1">
        <v>108.6</v>
      </c>
      <c r="Y44" s="1">
        <v>19.600000000000001</v>
      </c>
      <c r="Z44" s="1">
        <v>41.4</v>
      </c>
      <c r="AA44" s="1"/>
      <c r="AB44" s="1">
        <f>ROUND(P44*G44,0)</f>
        <v>249</v>
      </c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" t="s">
        <v>76</v>
      </c>
      <c r="B45" s="1" t="s">
        <v>38</v>
      </c>
      <c r="C45" s="1">
        <v>2200</v>
      </c>
      <c r="D45" s="1">
        <v>1278</v>
      </c>
      <c r="E45" s="1">
        <v>1456</v>
      </c>
      <c r="F45" s="1">
        <v>1629</v>
      </c>
      <c r="G45" s="6">
        <v>0.4</v>
      </c>
      <c r="H45" s="1">
        <v>45</v>
      </c>
      <c r="I45" s="1" t="str">
        <f>VLOOKUP(A45,[1]ОБЩАЯ!$A:$J,10,0)</f>
        <v>матрица</v>
      </c>
      <c r="J45" s="1">
        <v>1452</v>
      </c>
      <c r="K45" s="1">
        <f t="shared" si="6"/>
        <v>4</v>
      </c>
      <c r="L45" s="1"/>
      <c r="M45" s="1"/>
      <c r="N45" s="1">
        <v>657.99999999999955</v>
      </c>
      <c r="O45" s="1">
        <f t="shared" si="1"/>
        <v>291.2</v>
      </c>
      <c r="P45" s="5">
        <f t="shared" si="7"/>
        <v>625.00000000000045</v>
      </c>
      <c r="Q45" s="5"/>
      <c r="R45" s="1"/>
      <c r="S45" s="1">
        <f t="shared" si="3"/>
        <v>10</v>
      </c>
      <c r="T45" s="1">
        <f t="shared" si="4"/>
        <v>7.8537087912087902</v>
      </c>
      <c r="U45" s="1">
        <v>311.2</v>
      </c>
      <c r="V45" s="1">
        <v>292.8</v>
      </c>
      <c r="W45" s="1">
        <v>332.2</v>
      </c>
      <c r="X45" s="1">
        <v>334</v>
      </c>
      <c r="Y45" s="1">
        <v>253.8</v>
      </c>
      <c r="Z45" s="1">
        <v>376.2</v>
      </c>
      <c r="AA45" s="1" t="s">
        <v>74</v>
      </c>
      <c r="AB45" s="1">
        <f>ROUND(P45*G45,0)</f>
        <v>250</v>
      </c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" t="s">
        <v>77</v>
      </c>
      <c r="B46" s="1" t="s">
        <v>32</v>
      </c>
      <c r="C46" s="1">
        <v>1063.1679999999999</v>
      </c>
      <c r="D46" s="1">
        <v>1633.626</v>
      </c>
      <c r="E46" s="1">
        <v>1013.7569999999999</v>
      </c>
      <c r="F46" s="1">
        <v>1340.481</v>
      </c>
      <c r="G46" s="6">
        <v>1</v>
      </c>
      <c r="H46" s="1">
        <v>45</v>
      </c>
      <c r="I46" s="1" t="str">
        <f>VLOOKUP(A46,[1]ОБЩАЯ!$A:$J,10,0)</f>
        <v>матрица</v>
      </c>
      <c r="J46" s="1">
        <v>957.1</v>
      </c>
      <c r="K46" s="1">
        <f t="shared" si="6"/>
        <v>56.656999999999925</v>
      </c>
      <c r="L46" s="1"/>
      <c r="M46" s="1"/>
      <c r="N46" s="1">
        <v>450.0445999999996</v>
      </c>
      <c r="O46" s="1">
        <f t="shared" si="1"/>
        <v>202.75139999999999</v>
      </c>
      <c r="P46" s="5">
        <f t="shared" si="7"/>
        <v>236.98840000000041</v>
      </c>
      <c r="Q46" s="5"/>
      <c r="R46" s="1"/>
      <c r="S46" s="1">
        <f t="shared" si="3"/>
        <v>10</v>
      </c>
      <c r="T46" s="1">
        <f t="shared" si="4"/>
        <v>8.8311380340653614</v>
      </c>
      <c r="U46" s="1">
        <v>229.68360000000001</v>
      </c>
      <c r="V46" s="1">
        <v>211.79759999999999</v>
      </c>
      <c r="W46" s="1">
        <v>185.94319999999999</v>
      </c>
      <c r="X46" s="1">
        <v>185.13079999999999</v>
      </c>
      <c r="Y46" s="1">
        <v>173.40979999999999</v>
      </c>
      <c r="Z46" s="1">
        <v>156.02340000000001</v>
      </c>
      <c r="AA46" s="1"/>
      <c r="AB46" s="1">
        <f>ROUND(P46*G46,0)</f>
        <v>237</v>
      </c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" t="s">
        <v>78</v>
      </c>
      <c r="B47" s="1" t="s">
        <v>38</v>
      </c>
      <c r="C47" s="1">
        <v>844</v>
      </c>
      <c r="D47" s="1">
        <v>606</v>
      </c>
      <c r="E47" s="1">
        <v>621</v>
      </c>
      <c r="F47" s="1">
        <v>771</v>
      </c>
      <c r="G47" s="6">
        <v>0.45</v>
      </c>
      <c r="H47" s="1">
        <v>45</v>
      </c>
      <c r="I47" s="1" t="str">
        <f>VLOOKUP(A47,[1]ОБЩАЯ!$A:$J,10,0)</f>
        <v>матрица</v>
      </c>
      <c r="J47" s="1">
        <v>625</v>
      </c>
      <c r="K47" s="1">
        <f t="shared" si="6"/>
        <v>-4</v>
      </c>
      <c r="L47" s="1"/>
      <c r="M47" s="1"/>
      <c r="N47" s="1">
        <v>0</v>
      </c>
      <c r="O47" s="1">
        <f t="shared" si="1"/>
        <v>124.2</v>
      </c>
      <c r="P47" s="5">
        <f t="shared" si="7"/>
        <v>471</v>
      </c>
      <c r="Q47" s="5"/>
      <c r="R47" s="1"/>
      <c r="S47" s="1">
        <f t="shared" si="3"/>
        <v>10</v>
      </c>
      <c r="T47" s="1">
        <f t="shared" si="4"/>
        <v>6.2077294685990339</v>
      </c>
      <c r="U47" s="1">
        <v>98.4</v>
      </c>
      <c r="V47" s="1">
        <v>91.8</v>
      </c>
      <c r="W47" s="1">
        <v>159.4</v>
      </c>
      <c r="X47" s="1">
        <v>160</v>
      </c>
      <c r="Y47" s="1">
        <v>75.2</v>
      </c>
      <c r="Z47" s="1">
        <v>114</v>
      </c>
      <c r="AA47" s="1"/>
      <c r="AB47" s="1">
        <f>ROUND(P47*G47,0)</f>
        <v>212</v>
      </c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" t="s">
        <v>79</v>
      </c>
      <c r="B48" s="1" t="s">
        <v>38</v>
      </c>
      <c r="C48" s="1">
        <v>651</v>
      </c>
      <c r="D48" s="1">
        <v>756</v>
      </c>
      <c r="E48" s="1">
        <v>573</v>
      </c>
      <c r="F48" s="1">
        <v>677</v>
      </c>
      <c r="G48" s="6">
        <v>0.35</v>
      </c>
      <c r="H48" s="1">
        <v>40</v>
      </c>
      <c r="I48" s="1" t="str">
        <f>VLOOKUP(A48,[1]ОБЩАЯ!$A:$J,10,0)</f>
        <v>матрица</v>
      </c>
      <c r="J48" s="1">
        <v>566</v>
      </c>
      <c r="K48" s="1">
        <f t="shared" si="6"/>
        <v>7</v>
      </c>
      <c r="L48" s="1"/>
      <c r="M48" s="1"/>
      <c r="N48" s="1">
        <v>266.7</v>
      </c>
      <c r="O48" s="1">
        <f t="shared" si="1"/>
        <v>114.6</v>
      </c>
      <c r="P48" s="5">
        <f t="shared" si="7"/>
        <v>202.29999999999995</v>
      </c>
      <c r="Q48" s="5"/>
      <c r="R48" s="1"/>
      <c r="S48" s="1">
        <f t="shared" si="3"/>
        <v>10</v>
      </c>
      <c r="T48" s="1">
        <f t="shared" si="4"/>
        <v>8.2347294938917983</v>
      </c>
      <c r="U48" s="1">
        <v>124.4</v>
      </c>
      <c r="V48" s="1">
        <v>118.6</v>
      </c>
      <c r="W48" s="1">
        <v>115.6</v>
      </c>
      <c r="X48" s="1">
        <v>110.2</v>
      </c>
      <c r="Y48" s="1">
        <v>111.4</v>
      </c>
      <c r="Z48" s="1">
        <v>156.4</v>
      </c>
      <c r="AA48" s="1" t="s">
        <v>74</v>
      </c>
      <c r="AB48" s="1">
        <f>ROUND(P48*G48,0)</f>
        <v>71</v>
      </c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" t="s">
        <v>80</v>
      </c>
      <c r="B49" s="1" t="s">
        <v>32</v>
      </c>
      <c r="C49" s="1">
        <v>152.43899999999999</v>
      </c>
      <c r="D49" s="1">
        <v>367.31299999999999</v>
      </c>
      <c r="E49" s="1">
        <v>189.84200000000001</v>
      </c>
      <c r="F49" s="1">
        <v>313.43799999999999</v>
      </c>
      <c r="G49" s="6">
        <v>1</v>
      </c>
      <c r="H49" s="1">
        <v>40</v>
      </c>
      <c r="I49" s="1" t="str">
        <f>VLOOKUP(A49,[1]ОБЩАЯ!$A:$J,10,0)</f>
        <v>матрица</v>
      </c>
      <c r="J49" s="1">
        <v>184.75</v>
      </c>
      <c r="K49" s="1">
        <f t="shared" si="6"/>
        <v>5.092000000000013</v>
      </c>
      <c r="L49" s="1"/>
      <c r="M49" s="1"/>
      <c r="N49" s="1">
        <v>0</v>
      </c>
      <c r="O49" s="1">
        <f t="shared" si="1"/>
        <v>37.968400000000003</v>
      </c>
      <c r="P49" s="5">
        <f t="shared" si="7"/>
        <v>66.246000000000038</v>
      </c>
      <c r="Q49" s="5"/>
      <c r="R49" s="1"/>
      <c r="S49" s="1">
        <f t="shared" si="3"/>
        <v>10</v>
      </c>
      <c r="T49" s="1">
        <f t="shared" si="4"/>
        <v>8.2552332992699178</v>
      </c>
      <c r="U49" s="1">
        <v>38.627200000000002</v>
      </c>
      <c r="V49" s="1">
        <v>47.013199999999998</v>
      </c>
      <c r="W49" s="1">
        <v>37.691199999999988</v>
      </c>
      <c r="X49" s="1">
        <v>33.8386</v>
      </c>
      <c r="Y49" s="1">
        <v>39.826799999999999</v>
      </c>
      <c r="Z49" s="1">
        <v>51.583199999999998</v>
      </c>
      <c r="AA49" s="1"/>
      <c r="AB49" s="1">
        <f>ROUND(P49*G49,0)</f>
        <v>66</v>
      </c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" t="s">
        <v>81</v>
      </c>
      <c r="B50" s="1" t="s">
        <v>38</v>
      </c>
      <c r="C50" s="1">
        <v>805</v>
      </c>
      <c r="D50" s="1">
        <v>978</v>
      </c>
      <c r="E50" s="1">
        <v>755</v>
      </c>
      <c r="F50" s="1">
        <v>916</v>
      </c>
      <c r="G50" s="6">
        <v>0.4</v>
      </c>
      <c r="H50" s="1">
        <v>40</v>
      </c>
      <c r="I50" s="1" t="str">
        <f>VLOOKUP(A50,[1]ОБЩАЯ!$A:$J,10,0)</f>
        <v>матрица</v>
      </c>
      <c r="J50" s="1">
        <v>759</v>
      </c>
      <c r="K50" s="1">
        <f t="shared" si="6"/>
        <v>-4</v>
      </c>
      <c r="L50" s="1"/>
      <c r="M50" s="1"/>
      <c r="N50" s="1">
        <v>359.8</v>
      </c>
      <c r="O50" s="1">
        <f t="shared" si="1"/>
        <v>151</v>
      </c>
      <c r="P50" s="5">
        <f t="shared" si="7"/>
        <v>234.20000000000005</v>
      </c>
      <c r="Q50" s="5"/>
      <c r="R50" s="1"/>
      <c r="S50" s="1">
        <f t="shared" si="3"/>
        <v>10</v>
      </c>
      <c r="T50" s="1">
        <f t="shared" si="4"/>
        <v>8.4490066225165563</v>
      </c>
      <c r="U50" s="1">
        <v>165.6</v>
      </c>
      <c r="V50" s="1">
        <v>158.4</v>
      </c>
      <c r="W50" s="1">
        <v>165.4</v>
      </c>
      <c r="X50" s="1">
        <v>152.6</v>
      </c>
      <c r="Y50" s="1">
        <v>112.8</v>
      </c>
      <c r="Z50" s="1">
        <v>180.4</v>
      </c>
      <c r="AA50" s="1"/>
      <c r="AB50" s="1">
        <f>ROUND(P50*G50,0)</f>
        <v>94</v>
      </c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" t="s">
        <v>82</v>
      </c>
      <c r="B51" s="1" t="s">
        <v>38</v>
      </c>
      <c r="C51" s="1">
        <v>854</v>
      </c>
      <c r="D51" s="1">
        <v>888</v>
      </c>
      <c r="E51" s="1">
        <v>697</v>
      </c>
      <c r="F51" s="1">
        <v>922</v>
      </c>
      <c r="G51" s="6">
        <v>0.4</v>
      </c>
      <c r="H51" s="1">
        <v>45</v>
      </c>
      <c r="I51" s="1" t="str">
        <f>VLOOKUP(A51,[1]ОБЩАЯ!$A:$J,10,0)</f>
        <v>матрица</v>
      </c>
      <c r="J51" s="1">
        <v>720</v>
      </c>
      <c r="K51" s="1">
        <f t="shared" si="6"/>
        <v>-23</v>
      </c>
      <c r="L51" s="1"/>
      <c r="M51" s="1"/>
      <c r="N51" s="1">
        <v>340.09999999999991</v>
      </c>
      <c r="O51" s="1">
        <f t="shared" si="1"/>
        <v>139.4</v>
      </c>
      <c r="P51" s="5">
        <f t="shared" si="7"/>
        <v>131.90000000000009</v>
      </c>
      <c r="Q51" s="5"/>
      <c r="R51" s="1"/>
      <c r="S51" s="1">
        <f t="shared" si="3"/>
        <v>10</v>
      </c>
      <c r="T51" s="1">
        <f t="shared" si="4"/>
        <v>9.0538020086083204</v>
      </c>
      <c r="U51" s="1">
        <v>160.19999999999999</v>
      </c>
      <c r="V51" s="1">
        <v>153.80000000000001</v>
      </c>
      <c r="W51" s="1">
        <v>168.8</v>
      </c>
      <c r="X51" s="1">
        <v>155.4</v>
      </c>
      <c r="Y51" s="1">
        <v>106.6</v>
      </c>
      <c r="Z51" s="1">
        <v>168.2</v>
      </c>
      <c r="AA51" s="1" t="s">
        <v>74</v>
      </c>
      <c r="AB51" s="1">
        <f>ROUND(P51*G51,0)</f>
        <v>53</v>
      </c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" t="s">
        <v>83</v>
      </c>
      <c r="B52" s="1" t="s">
        <v>32</v>
      </c>
      <c r="C52" s="1">
        <v>307.55599999999998</v>
      </c>
      <c r="D52" s="1">
        <v>305.71899999999999</v>
      </c>
      <c r="E52" s="1">
        <v>280.46199999999999</v>
      </c>
      <c r="F52" s="1">
        <v>315.47000000000003</v>
      </c>
      <c r="G52" s="6">
        <v>1</v>
      </c>
      <c r="H52" s="1">
        <v>40</v>
      </c>
      <c r="I52" s="1" t="str">
        <f>VLOOKUP(A52,[1]ОБЩАЯ!$A:$J,10,0)</f>
        <v>матрица</v>
      </c>
      <c r="J52" s="1">
        <v>273.8</v>
      </c>
      <c r="K52" s="1">
        <f t="shared" si="6"/>
        <v>6.6619999999999777</v>
      </c>
      <c r="L52" s="1"/>
      <c r="M52" s="1"/>
      <c r="N52" s="1">
        <v>80.026500000000112</v>
      </c>
      <c r="O52" s="1">
        <f t="shared" si="1"/>
        <v>56.092399999999998</v>
      </c>
      <c r="P52" s="5">
        <f t="shared" si="7"/>
        <v>165.42749999999984</v>
      </c>
      <c r="Q52" s="5"/>
      <c r="R52" s="1"/>
      <c r="S52" s="1">
        <f t="shared" si="3"/>
        <v>10</v>
      </c>
      <c r="T52" s="1">
        <f t="shared" si="4"/>
        <v>7.0508036739380051</v>
      </c>
      <c r="U52" s="1">
        <v>53.122599999999998</v>
      </c>
      <c r="V52" s="1">
        <v>55.777799999999999</v>
      </c>
      <c r="W52" s="1">
        <v>53.408799999999999</v>
      </c>
      <c r="X52" s="1">
        <v>55.655999999999999</v>
      </c>
      <c r="Y52" s="1">
        <v>56.451999999999998</v>
      </c>
      <c r="Z52" s="1">
        <v>52.0244</v>
      </c>
      <c r="AA52" s="1"/>
      <c r="AB52" s="1">
        <f>ROUND(P52*G52,0)</f>
        <v>165</v>
      </c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" t="s">
        <v>84</v>
      </c>
      <c r="B53" s="1" t="s">
        <v>38</v>
      </c>
      <c r="C53" s="1">
        <v>768</v>
      </c>
      <c r="D53" s="1">
        <v>1014</v>
      </c>
      <c r="E53" s="1">
        <v>711</v>
      </c>
      <c r="F53" s="1">
        <v>939</v>
      </c>
      <c r="G53" s="6">
        <v>0.35</v>
      </c>
      <c r="H53" s="1">
        <v>40</v>
      </c>
      <c r="I53" s="1" t="str">
        <f>VLOOKUP(A53,[1]ОБЩАЯ!$A:$J,10,0)</f>
        <v>матрица</v>
      </c>
      <c r="J53" s="1">
        <v>734</v>
      </c>
      <c r="K53" s="1">
        <f t="shared" si="6"/>
        <v>-23</v>
      </c>
      <c r="L53" s="1"/>
      <c r="M53" s="1"/>
      <c r="N53" s="1">
        <v>245.90000000000009</v>
      </c>
      <c r="O53" s="1">
        <f t="shared" si="1"/>
        <v>142.19999999999999</v>
      </c>
      <c r="P53" s="5">
        <f t="shared" si="7"/>
        <v>237.09999999999991</v>
      </c>
      <c r="Q53" s="5"/>
      <c r="R53" s="1"/>
      <c r="S53" s="1">
        <f t="shared" si="3"/>
        <v>10</v>
      </c>
      <c r="T53" s="1">
        <f t="shared" si="4"/>
        <v>8.3326300984528849</v>
      </c>
      <c r="U53" s="1">
        <v>156.80000000000001</v>
      </c>
      <c r="V53" s="1">
        <v>156.19999999999999</v>
      </c>
      <c r="W53" s="1">
        <v>152.19999999999999</v>
      </c>
      <c r="X53" s="1">
        <v>145.4</v>
      </c>
      <c r="Y53" s="1">
        <v>110.8</v>
      </c>
      <c r="Z53" s="1">
        <v>167.8</v>
      </c>
      <c r="AA53" s="1"/>
      <c r="AB53" s="1">
        <f>ROUND(P53*G53,0)</f>
        <v>83</v>
      </c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 t="s">
        <v>85</v>
      </c>
      <c r="B54" s="1" t="s">
        <v>38</v>
      </c>
      <c r="C54" s="1">
        <v>723</v>
      </c>
      <c r="D54" s="1">
        <v>1308</v>
      </c>
      <c r="E54" s="1">
        <v>666</v>
      </c>
      <c r="F54" s="1">
        <v>1110</v>
      </c>
      <c r="G54" s="6">
        <v>0.4</v>
      </c>
      <c r="H54" s="1">
        <v>40</v>
      </c>
      <c r="I54" s="1" t="str">
        <f>VLOOKUP(A54,[1]ОБЩАЯ!$A:$J,10,0)</f>
        <v>матрица</v>
      </c>
      <c r="J54" s="1">
        <v>762</v>
      </c>
      <c r="K54" s="1">
        <f t="shared" si="6"/>
        <v>-96</v>
      </c>
      <c r="L54" s="1"/>
      <c r="M54" s="1"/>
      <c r="N54" s="1">
        <v>308.5</v>
      </c>
      <c r="O54" s="1">
        <f t="shared" si="1"/>
        <v>133.19999999999999</v>
      </c>
      <c r="P54" s="5"/>
      <c r="Q54" s="5"/>
      <c r="R54" s="1"/>
      <c r="S54" s="1">
        <f t="shared" si="3"/>
        <v>10.6493993993994</v>
      </c>
      <c r="T54" s="1">
        <f t="shared" si="4"/>
        <v>10.6493993993994</v>
      </c>
      <c r="U54" s="1">
        <v>173.6</v>
      </c>
      <c r="V54" s="1">
        <v>168.2</v>
      </c>
      <c r="W54" s="1">
        <v>121</v>
      </c>
      <c r="X54" s="1">
        <v>120.2</v>
      </c>
      <c r="Y54" s="1">
        <v>160.19999999999999</v>
      </c>
      <c r="Z54" s="1">
        <v>156.19999999999999</v>
      </c>
      <c r="AA54" s="1"/>
      <c r="AB54" s="1">
        <f>ROUND(P54*G54,0)</f>
        <v>0</v>
      </c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3" t="s">
        <v>86</v>
      </c>
      <c r="B55" s="1" t="s">
        <v>32</v>
      </c>
      <c r="C55" s="1">
        <v>886.26</v>
      </c>
      <c r="D55" s="1">
        <v>754.22799999999995</v>
      </c>
      <c r="E55" s="1">
        <v>742.00300000000004</v>
      </c>
      <c r="F55" s="1">
        <v>781.93799999999999</v>
      </c>
      <c r="G55" s="6">
        <v>1</v>
      </c>
      <c r="H55" s="1">
        <v>50</v>
      </c>
      <c r="I55" s="1" t="str">
        <f>VLOOKUP(A55,[1]ОБЩАЯ!$A:$J,10,0)</f>
        <v>матрица</v>
      </c>
      <c r="J55" s="1">
        <v>717.65</v>
      </c>
      <c r="K55" s="1">
        <f t="shared" si="6"/>
        <v>24.353000000000065</v>
      </c>
      <c r="L55" s="1"/>
      <c r="M55" s="1"/>
      <c r="N55" s="1">
        <v>331.14319999999998</v>
      </c>
      <c r="O55" s="1">
        <f t="shared" ref="O55" si="8">E55/5</f>
        <v>148.4006</v>
      </c>
      <c r="P55" s="5">
        <f t="shared" si="7"/>
        <v>370.92479999999989</v>
      </c>
      <c r="Q55" s="5"/>
      <c r="R55" s="1"/>
      <c r="S55" s="1">
        <f t="shared" si="3"/>
        <v>10</v>
      </c>
      <c r="T55" s="1">
        <f t="shared" si="4"/>
        <v>7.5005168442715195</v>
      </c>
      <c r="U55" s="1">
        <v>143.452</v>
      </c>
      <c r="V55" s="1">
        <v>142.68799999999999</v>
      </c>
      <c r="W55" s="1">
        <v>159.2724</v>
      </c>
      <c r="X55" s="1">
        <v>146.79179999999999</v>
      </c>
      <c r="Y55" s="1">
        <v>82.646600000000007</v>
      </c>
      <c r="Z55" s="1">
        <v>93.511399999999995</v>
      </c>
      <c r="AA55" s="1"/>
      <c r="AB55" s="1">
        <f>ROUND(P55*G55,0)</f>
        <v>371</v>
      </c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 t="s">
        <v>87</v>
      </c>
      <c r="B56" s="1" t="s">
        <v>32</v>
      </c>
      <c r="C56" s="1">
        <v>770.81500000000005</v>
      </c>
      <c r="D56" s="1">
        <v>1371.2840000000001</v>
      </c>
      <c r="E56" s="1">
        <v>927.79300000000001</v>
      </c>
      <c r="F56" s="1">
        <v>1089.204</v>
      </c>
      <c r="G56" s="6">
        <v>1</v>
      </c>
      <c r="H56" s="1">
        <v>50</v>
      </c>
      <c r="I56" s="1" t="str">
        <f>VLOOKUP(A56,[1]ОБЩАЯ!$A:$J,10,0)</f>
        <v>матрица</v>
      </c>
      <c r="J56" s="1">
        <v>884.55</v>
      </c>
      <c r="K56" s="1">
        <f t="shared" si="6"/>
        <v>43.243000000000052</v>
      </c>
      <c r="L56" s="1"/>
      <c r="M56" s="1"/>
      <c r="N56" s="1">
        <v>228.17500000000021</v>
      </c>
      <c r="O56" s="1">
        <f t="shared" si="1"/>
        <v>185.55860000000001</v>
      </c>
      <c r="P56" s="5">
        <f t="shared" si="7"/>
        <v>538.20700000000011</v>
      </c>
      <c r="Q56" s="5"/>
      <c r="R56" s="1"/>
      <c r="S56" s="1">
        <f t="shared" si="3"/>
        <v>10</v>
      </c>
      <c r="T56" s="1">
        <f t="shared" si="4"/>
        <v>7.0995308220691475</v>
      </c>
      <c r="U56" s="1">
        <v>182.79759999999999</v>
      </c>
      <c r="V56" s="1">
        <v>184.9102</v>
      </c>
      <c r="W56" s="1">
        <v>165.09100000000001</v>
      </c>
      <c r="X56" s="1">
        <v>150.87119999999999</v>
      </c>
      <c r="Y56" s="1">
        <v>123.4644</v>
      </c>
      <c r="Z56" s="1">
        <v>161.9768</v>
      </c>
      <c r="AA56" s="1"/>
      <c r="AB56" s="1">
        <f>ROUND(P56*G56,0)</f>
        <v>538</v>
      </c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 t="s">
        <v>88</v>
      </c>
      <c r="B57" s="1" t="s">
        <v>32</v>
      </c>
      <c r="C57" s="1">
        <v>3.8580000000000001</v>
      </c>
      <c r="D57" s="1">
        <v>54.216999999999999</v>
      </c>
      <c r="E57" s="1">
        <v>42.195</v>
      </c>
      <c r="F57" s="1">
        <v>14.343999999999999</v>
      </c>
      <c r="G57" s="6">
        <v>1</v>
      </c>
      <c r="H57" s="1">
        <v>40</v>
      </c>
      <c r="I57" s="1" t="str">
        <f>VLOOKUP(A57,[1]ОБЩАЯ!$A:$J,10,0)</f>
        <v>матрица</v>
      </c>
      <c r="J57" s="1">
        <v>40.700000000000003</v>
      </c>
      <c r="K57" s="1">
        <f t="shared" si="6"/>
        <v>1.4949999999999974</v>
      </c>
      <c r="L57" s="1"/>
      <c r="M57" s="1"/>
      <c r="N57" s="1">
        <v>0</v>
      </c>
      <c r="O57" s="1">
        <f t="shared" si="1"/>
        <v>8.4390000000000001</v>
      </c>
      <c r="P57" s="5">
        <f>8*O57-N57-F57</f>
        <v>53.167999999999999</v>
      </c>
      <c r="Q57" s="5"/>
      <c r="R57" s="1"/>
      <c r="S57" s="1">
        <f t="shared" si="3"/>
        <v>8</v>
      </c>
      <c r="T57" s="1">
        <f t="shared" si="4"/>
        <v>1.6997274558596989</v>
      </c>
      <c r="U57" s="1">
        <v>9.6067999999999998</v>
      </c>
      <c r="V57" s="1">
        <v>17.332999999999998</v>
      </c>
      <c r="W57" s="1">
        <v>18.197800000000001</v>
      </c>
      <c r="X57" s="1">
        <v>16.980599999999999</v>
      </c>
      <c r="Y57" s="1">
        <v>15.415800000000001</v>
      </c>
      <c r="Z57" s="1">
        <v>17.672799999999999</v>
      </c>
      <c r="AA57" s="1" t="s">
        <v>89</v>
      </c>
      <c r="AB57" s="1">
        <f>ROUND(P57*G57,0)</f>
        <v>53</v>
      </c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" t="s">
        <v>90</v>
      </c>
      <c r="B58" s="1" t="s">
        <v>32</v>
      </c>
      <c r="C58" s="1">
        <v>46.156999999999996</v>
      </c>
      <c r="D58" s="1">
        <v>3.6999999999999998E-2</v>
      </c>
      <c r="E58" s="1">
        <v>37.929000000000002</v>
      </c>
      <c r="F58" s="1"/>
      <c r="G58" s="6">
        <v>1</v>
      </c>
      <c r="H58" s="1">
        <v>40</v>
      </c>
      <c r="I58" s="1" t="str">
        <f>VLOOKUP(A58,[1]ОБЩАЯ!$A:$J,10,0)</f>
        <v>матрица</v>
      </c>
      <c r="J58" s="1">
        <v>55</v>
      </c>
      <c r="K58" s="1">
        <f t="shared" si="6"/>
        <v>-17.070999999999998</v>
      </c>
      <c r="L58" s="1"/>
      <c r="M58" s="1"/>
      <c r="N58" s="1">
        <v>0</v>
      </c>
      <c r="O58" s="1">
        <f t="shared" si="1"/>
        <v>7.5858000000000008</v>
      </c>
      <c r="P58" s="5">
        <f>6*O58-N58-F58</f>
        <v>45.514800000000008</v>
      </c>
      <c r="Q58" s="5"/>
      <c r="R58" s="1"/>
      <c r="S58" s="1">
        <f t="shared" si="3"/>
        <v>6.0000000000000009</v>
      </c>
      <c r="T58" s="1">
        <f t="shared" si="4"/>
        <v>0</v>
      </c>
      <c r="U58" s="1">
        <v>6.2520000000000007</v>
      </c>
      <c r="V58" s="1">
        <v>8.9374000000000002</v>
      </c>
      <c r="W58" s="1">
        <v>17.2178</v>
      </c>
      <c r="X58" s="1">
        <v>16.151</v>
      </c>
      <c r="Y58" s="1">
        <v>5.3712</v>
      </c>
      <c r="Z58" s="1">
        <v>4.2977999999999996</v>
      </c>
      <c r="AA58" s="1" t="s">
        <v>89</v>
      </c>
      <c r="AB58" s="1">
        <f>ROUND(P58*G58,0)</f>
        <v>46</v>
      </c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" t="s">
        <v>91</v>
      </c>
      <c r="B59" s="1" t="s">
        <v>32</v>
      </c>
      <c r="C59" s="1">
        <v>71.057000000000002</v>
      </c>
      <c r="D59" s="1">
        <v>50.2</v>
      </c>
      <c r="E59" s="1">
        <v>71.31</v>
      </c>
      <c r="F59" s="1">
        <v>41.066000000000003</v>
      </c>
      <c r="G59" s="6">
        <v>1</v>
      </c>
      <c r="H59" s="1">
        <v>40</v>
      </c>
      <c r="I59" s="1" t="str">
        <f>VLOOKUP(A59,[1]ОБЩАЯ!$A:$J,10,0)</f>
        <v>матрица</v>
      </c>
      <c r="J59" s="1">
        <v>62.5</v>
      </c>
      <c r="K59" s="1">
        <f t="shared" si="6"/>
        <v>8.8100000000000023</v>
      </c>
      <c r="L59" s="1"/>
      <c r="M59" s="1"/>
      <c r="N59" s="1">
        <v>0</v>
      </c>
      <c r="O59" s="1">
        <f t="shared" si="1"/>
        <v>14.262</v>
      </c>
      <c r="P59" s="5">
        <f>9*O59-N59-F59</f>
        <v>87.292000000000002</v>
      </c>
      <c r="Q59" s="5"/>
      <c r="R59" s="1"/>
      <c r="S59" s="1">
        <f t="shared" si="3"/>
        <v>9</v>
      </c>
      <c r="T59" s="1">
        <f t="shared" si="4"/>
        <v>2.8793998036740991</v>
      </c>
      <c r="U59" s="1">
        <v>8.8525999999999989</v>
      </c>
      <c r="V59" s="1">
        <v>15.356</v>
      </c>
      <c r="W59" s="1">
        <v>17.3508</v>
      </c>
      <c r="X59" s="1">
        <v>14.599600000000001</v>
      </c>
      <c r="Y59" s="1">
        <v>15.505000000000001</v>
      </c>
      <c r="Z59" s="1">
        <v>18.189</v>
      </c>
      <c r="AA59" s="1" t="s">
        <v>92</v>
      </c>
      <c r="AB59" s="1">
        <f>ROUND(P59*G59,0)</f>
        <v>87</v>
      </c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" t="s">
        <v>93</v>
      </c>
      <c r="B60" s="1" t="s">
        <v>38</v>
      </c>
      <c r="C60" s="1">
        <v>784</v>
      </c>
      <c r="D60" s="1">
        <v>890</v>
      </c>
      <c r="E60" s="1">
        <v>483</v>
      </c>
      <c r="F60" s="1">
        <v>966</v>
      </c>
      <c r="G60" s="6">
        <v>0.45</v>
      </c>
      <c r="H60" s="1">
        <v>50</v>
      </c>
      <c r="I60" s="1" t="str">
        <f>VLOOKUP(A60,[1]ОБЩАЯ!$A:$J,10,0)</f>
        <v>матрица</v>
      </c>
      <c r="J60" s="1">
        <v>480</v>
      </c>
      <c r="K60" s="1">
        <f t="shared" si="6"/>
        <v>3</v>
      </c>
      <c r="L60" s="1"/>
      <c r="M60" s="1"/>
      <c r="N60" s="1">
        <v>83.600000000000136</v>
      </c>
      <c r="O60" s="1">
        <f t="shared" si="1"/>
        <v>96.6</v>
      </c>
      <c r="P60" s="5"/>
      <c r="Q60" s="5"/>
      <c r="R60" s="1"/>
      <c r="S60" s="1">
        <f t="shared" si="3"/>
        <v>10.865424430641824</v>
      </c>
      <c r="T60" s="1">
        <f t="shared" si="4"/>
        <v>10.865424430641824</v>
      </c>
      <c r="U60" s="1">
        <v>136</v>
      </c>
      <c r="V60" s="1">
        <v>136.4</v>
      </c>
      <c r="W60" s="1">
        <v>135.80000000000001</v>
      </c>
      <c r="X60" s="1">
        <v>139.6</v>
      </c>
      <c r="Y60" s="1">
        <v>38.6</v>
      </c>
      <c r="Z60" s="1">
        <v>118.8</v>
      </c>
      <c r="AA60" s="1"/>
      <c r="AB60" s="1">
        <f>ROUND(P60*G60,0)</f>
        <v>0</v>
      </c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" t="s">
        <v>94</v>
      </c>
      <c r="B61" s="1" t="s">
        <v>32</v>
      </c>
      <c r="C61" s="1">
        <v>59.002000000000002</v>
      </c>
      <c r="D61" s="1">
        <v>582.72900000000004</v>
      </c>
      <c r="E61" s="1">
        <v>212.447</v>
      </c>
      <c r="F61" s="1">
        <v>418.6</v>
      </c>
      <c r="G61" s="6">
        <v>1</v>
      </c>
      <c r="H61" s="1">
        <v>40</v>
      </c>
      <c r="I61" s="1" t="str">
        <f>VLOOKUP(A61,[1]ОБЩАЯ!$A:$J,10,0)</f>
        <v>матрица</v>
      </c>
      <c r="J61" s="1">
        <v>351.2</v>
      </c>
      <c r="K61" s="1">
        <f t="shared" si="6"/>
        <v>-138.75299999999999</v>
      </c>
      <c r="L61" s="1"/>
      <c r="M61" s="1"/>
      <c r="N61" s="1">
        <v>0</v>
      </c>
      <c r="O61" s="1">
        <f t="shared" si="1"/>
        <v>42.489400000000003</v>
      </c>
      <c r="P61" s="5"/>
      <c r="Q61" s="5"/>
      <c r="R61" s="1"/>
      <c r="S61" s="1">
        <f t="shared" si="3"/>
        <v>9.8518689367230419</v>
      </c>
      <c r="T61" s="1">
        <f t="shared" si="4"/>
        <v>9.8518689367230419</v>
      </c>
      <c r="U61" s="1">
        <v>43.802599999999998</v>
      </c>
      <c r="V61" s="1">
        <v>58.301000000000002</v>
      </c>
      <c r="W61" s="1">
        <v>47.757599999999996</v>
      </c>
      <c r="X61" s="1">
        <v>33.525599999999997</v>
      </c>
      <c r="Y61" s="1">
        <v>30.311</v>
      </c>
      <c r="Z61" s="1">
        <v>34.652000000000001</v>
      </c>
      <c r="AA61" s="1"/>
      <c r="AB61" s="1">
        <f>ROUND(P61*G61,0)</f>
        <v>0</v>
      </c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3" t="s">
        <v>95</v>
      </c>
      <c r="B62" s="1" t="s">
        <v>38</v>
      </c>
      <c r="C62" s="1"/>
      <c r="D62" s="1"/>
      <c r="E62" s="19">
        <f>E76</f>
        <v>291</v>
      </c>
      <c r="F62" s="19">
        <f>F76</f>
        <v>266</v>
      </c>
      <c r="G62" s="6">
        <v>0.4</v>
      </c>
      <c r="H62" s="1">
        <v>40</v>
      </c>
      <c r="I62" s="1" t="str">
        <f>VLOOKUP(A62,[1]ОБЩАЯ!$A:$J,10,0)</f>
        <v>матрица</v>
      </c>
      <c r="J62" s="1"/>
      <c r="K62" s="1">
        <f t="shared" si="6"/>
        <v>291</v>
      </c>
      <c r="L62" s="1"/>
      <c r="M62" s="1"/>
      <c r="N62" s="1">
        <v>107.0000000000001</v>
      </c>
      <c r="O62" s="1">
        <f t="shared" si="1"/>
        <v>58.2</v>
      </c>
      <c r="P62" s="5">
        <f t="shared" si="7"/>
        <v>208.99999999999989</v>
      </c>
      <c r="Q62" s="5"/>
      <c r="R62" s="1"/>
      <c r="S62" s="1">
        <f t="shared" si="3"/>
        <v>10</v>
      </c>
      <c r="T62" s="1">
        <f t="shared" si="4"/>
        <v>6.4089347079037813</v>
      </c>
      <c r="U62" s="1">
        <v>54.8</v>
      </c>
      <c r="V62" s="1">
        <v>52.4</v>
      </c>
      <c r="W62" s="1">
        <v>67.400000000000006</v>
      </c>
      <c r="X62" s="1">
        <v>69.8</v>
      </c>
      <c r="Y62" s="1">
        <v>38</v>
      </c>
      <c r="Z62" s="1">
        <v>76</v>
      </c>
      <c r="AA62" s="1" t="s">
        <v>96</v>
      </c>
      <c r="AB62" s="1">
        <f>ROUND(P62*G62,0)</f>
        <v>84</v>
      </c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" t="s">
        <v>97</v>
      </c>
      <c r="B63" s="1" t="s">
        <v>38</v>
      </c>
      <c r="C63" s="1">
        <v>128</v>
      </c>
      <c r="D63" s="1">
        <v>408</v>
      </c>
      <c r="E63" s="1">
        <v>179</v>
      </c>
      <c r="F63" s="1">
        <v>303</v>
      </c>
      <c r="G63" s="6">
        <v>0.4</v>
      </c>
      <c r="H63" s="1">
        <v>40</v>
      </c>
      <c r="I63" s="1" t="str">
        <f>VLOOKUP(A63,[1]ОБЩАЯ!$A:$J,10,0)</f>
        <v>матрица</v>
      </c>
      <c r="J63" s="1">
        <v>206</v>
      </c>
      <c r="K63" s="1">
        <f t="shared" si="6"/>
        <v>-27</v>
      </c>
      <c r="L63" s="1"/>
      <c r="M63" s="1"/>
      <c r="N63" s="1">
        <v>34.000000000000028</v>
      </c>
      <c r="O63" s="1">
        <f t="shared" si="1"/>
        <v>35.799999999999997</v>
      </c>
      <c r="P63" s="5">
        <f t="shared" si="7"/>
        <v>21</v>
      </c>
      <c r="Q63" s="5"/>
      <c r="R63" s="1"/>
      <c r="S63" s="1">
        <f t="shared" si="3"/>
        <v>10</v>
      </c>
      <c r="T63" s="1">
        <f t="shared" si="4"/>
        <v>9.4134078212290504</v>
      </c>
      <c r="U63" s="1">
        <v>43.6</v>
      </c>
      <c r="V63" s="1">
        <v>45.2</v>
      </c>
      <c r="W63" s="1">
        <v>32</v>
      </c>
      <c r="X63" s="1">
        <v>24.6</v>
      </c>
      <c r="Y63" s="1">
        <v>26</v>
      </c>
      <c r="Z63" s="1">
        <v>35</v>
      </c>
      <c r="AA63" s="1"/>
      <c r="AB63" s="1">
        <f>ROUND(P63*G63,0)</f>
        <v>8</v>
      </c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" t="s">
        <v>98</v>
      </c>
      <c r="B64" s="1" t="s">
        <v>32</v>
      </c>
      <c r="C64" s="1">
        <v>192.40199999999999</v>
      </c>
      <c r="D64" s="1">
        <v>1166.857</v>
      </c>
      <c r="E64" s="1">
        <v>400.947</v>
      </c>
      <c r="F64" s="1">
        <v>867.85400000000004</v>
      </c>
      <c r="G64" s="6">
        <v>1</v>
      </c>
      <c r="H64" s="1">
        <v>55</v>
      </c>
      <c r="I64" s="1" t="str">
        <f>VLOOKUP(A64,[1]ОБЩАЯ!$A:$J,10,0)</f>
        <v>матрица</v>
      </c>
      <c r="J64" s="1">
        <v>452.65</v>
      </c>
      <c r="K64" s="1">
        <f t="shared" si="6"/>
        <v>-51.702999999999975</v>
      </c>
      <c r="L64" s="1"/>
      <c r="M64" s="1"/>
      <c r="N64" s="1">
        <v>81.45089999999999</v>
      </c>
      <c r="O64" s="1">
        <f t="shared" si="1"/>
        <v>80.189400000000006</v>
      </c>
      <c r="P64" s="5"/>
      <c r="Q64" s="5"/>
      <c r="R64" s="1"/>
      <c r="S64" s="1">
        <f t="shared" si="3"/>
        <v>11.838284112363979</v>
      </c>
      <c r="T64" s="1">
        <f t="shared" si="4"/>
        <v>11.838284112363979</v>
      </c>
      <c r="U64" s="1">
        <v>110.31319999999999</v>
      </c>
      <c r="V64" s="1">
        <v>116.351</v>
      </c>
      <c r="W64" s="1">
        <v>87.158199999999994</v>
      </c>
      <c r="X64" s="1">
        <v>69.817999999999998</v>
      </c>
      <c r="Y64" s="1">
        <v>70.947199999999995</v>
      </c>
      <c r="Z64" s="1">
        <v>86.504199999999997</v>
      </c>
      <c r="AA64" s="1"/>
      <c r="AB64" s="1">
        <f>ROUND(P64*G64,0)</f>
        <v>0</v>
      </c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" t="s">
        <v>99</v>
      </c>
      <c r="B65" s="1" t="s">
        <v>32</v>
      </c>
      <c r="C65" s="1">
        <v>952.07399999999996</v>
      </c>
      <c r="D65" s="1">
        <v>1781.992</v>
      </c>
      <c r="E65" s="1">
        <v>1219.05</v>
      </c>
      <c r="F65" s="1">
        <v>1347.328</v>
      </c>
      <c r="G65" s="6">
        <v>1</v>
      </c>
      <c r="H65" s="1">
        <v>50</v>
      </c>
      <c r="I65" s="1" t="str">
        <f>VLOOKUP(A65,[1]ОБЩАЯ!$A:$J,10,0)</f>
        <v>матрица</v>
      </c>
      <c r="J65" s="1">
        <v>1140.9000000000001</v>
      </c>
      <c r="K65" s="1">
        <f t="shared" si="6"/>
        <v>78.149999999999864</v>
      </c>
      <c r="L65" s="1"/>
      <c r="M65" s="1"/>
      <c r="N65" s="1">
        <v>361.42699999999991</v>
      </c>
      <c r="O65" s="1">
        <f t="shared" si="1"/>
        <v>243.81</v>
      </c>
      <c r="P65" s="5">
        <f t="shared" si="7"/>
        <v>729.3449999999998</v>
      </c>
      <c r="Q65" s="5"/>
      <c r="R65" s="1"/>
      <c r="S65" s="1">
        <f t="shared" si="3"/>
        <v>9.9999999999999982</v>
      </c>
      <c r="T65" s="1">
        <f t="shared" si="4"/>
        <v>7.0085517411098799</v>
      </c>
      <c r="U65" s="1">
        <v>238.90479999999999</v>
      </c>
      <c r="V65" s="1">
        <v>239.96600000000001</v>
      </c>
      <c r="W65" s="1">
        <v>189.75839999999999</v>
      </c>
      <c r="X65" s="1">
        <v>198.54660000000001</v>
      </c>
      <c r="Y65" s="1">
        <v>181.27680000000001</v>
      </c>
      <c r="Z65" s="1">
        <v>189.91720000000001</v>
      </c>
      <c r="AA65" s="1"/>
      <c r="AB65" s="1">
        <f>ROUND(P65*G65,0)</f>
        <v>729</v>
      </c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" t="s">
        <v>100</v>
      </c>
      <c r="B66" s="1" t="s">
        <v>32</v>
      </c>
      <c r="C66" s="1">
        <v>243.34399999999999</v>
      </c>
      <c r="D66" s="1">
        <v>196.00399999999999</v>
      </c>
      <c r="E66" s="1">
        <v>179.44900000000001</v>
      </c>
      <c r="F66" s="1">
        <v>253.47900000000001</v>
      </c>
      <c r="G66" s="6">
        <v>1</v>
      </c>
      <c r="H66" s="1">
        <v>50</v>
      </c>
      <c r="I66" s="1" t="str">
        <f>VLOOKUP(A66,[1]ОБЩАЯ!$A:$J,10,0)</f>
        <v>матрица</v>
      </c>
      <c r="J66" s="1">
        <v>172.4</v>
      </c>
      <c r="K66" s="1">
        <f t="shared" si="6"/>
        <v>7.0490000000000066</v>
      </c>
      <c r="L66" s="1"/>
      <c r="M66" s="1"/>
      <c r="N66" s="1">
        <v>0</v>
      </c>
      <c r="O66" s="1">
        <f t="shared" si="1"/>
        <v>35.889800000000001</v>
      </c>
      <c r="P66" s="5">
        <f t="shared" si="7"/>
        <v>105.41900000000001</v>
      </c>
      <c r="Q66" s="5"/>
      <c r="R66" s="1"/>
      <c r="S66" s="1">
        <f t="shared" si="3"/>
        <v>10</v>
      </c>
      <c r="T66" s="1">
        <f t="shared" si="4"/>
        <v>7.062703052120658</v>
      </c>
      <c r="U66" s="1">
        <v>31.508199999999999</v>
      </c>
      <c r="V66" s="1">
        <v>39.911799999999999</v>
      </c>
      <c r="W66" s="1">
        <v>33.631599999999999</v>
      </c>
      <c r="X66" s="1">
        <v>40.773200000000003</v>
      </c>
      <c r="Y66" s="1">
        <v>29.856000000000002</v>
      </c>
      <c r="Z66" s="1">
        <v>25.707599999999999</v>
      </c>
      <c r="AA66" s="1"/>
      <c r="AB66" s="1">
        <f>ROUND(P66*G66,0)</f>
        <v>105</v>
      </c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" t="s">
        <v>101</v>
      </c>
      <c r="B67" s="1" t="s">
        <v>38</v>
      </c>
      <c r="C67" s="1">
        <v>514</v>
      </c>
      <c r="D67" s="1">
        <v>220</v>
      </c>
      <c r="E67" s="1">
        <v>241</v>
      </c>
      <c r="F67" s="1">
        <v>391</v>
      </c>
      <c r="G67" s="6">
        <v>0.4</v>
      </c>
      <c r="H67" s="1">
        <v>50</v>
      </c>
      <c r="I67" s="1" t="str">
        <f>VLOOKUP(A67,[1]ОБЩАЯ!$A:$J,10,0)</f>
        <v>матрица</v>
      </c>
      <c r="J67" s="1">
        <v>264</v>
      </c>
      <c r="K67" s="1">
        <f t="shared" si="6"/>
        <v>-23</v>
      </c>
      <c r="L67" s="1"/>
      <c r="M67" s="1"/>
      <c r="N67" s="1">
        <v>0</v>
      </c>
      <c r="O67" s="1">
        <f t="shared" si="1"/>
        <v>48.2</v>
      </c>
      <c r="P67" s="5">
        <f t="shared" si="7"/>
        <v>91</v>
      </c>
      <c r="Q67" s="5"/>
      <c r="R67" s="1"/>
      <c r="S67" s="1">
        <f t="shared" si="3"/>
        <v>10</v>
      </c>
      <c r="T67" s="1">
        <f t="shared" si="4"/>
        <v>8.1120331950207465</v>
      </c>
      <c r="U67" s="1">
        <v>62.6</v>
      </c>
      <c r="V67" s="1">
        <v>59.8</v>
      </c>
      <c r="W67" s="1">
        <v>75.599999999999994</v>
      </c>
      <c r="X67" s="1">
        <v>80.400000000000006</v>
      </c>
      <c r="Y67" s="1">
        <v>25.2</v>
      </c>
      <c r="Z67" s="1">
        <v>81</v>
      </c>
      <c r="AA67" s="1" t="s">
        <v>89</v>
      </c>
      <c r="AB67" s="1">
        <f>ROUND(P67*G67,0)</f>
        <v>36</v>
      </c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" t="s">
        <v>102</v>
      </c>
      <c r="B68" s="1" t="s">
        <v>38</v>
      </c>
      <c r="C68" s="1">
        <v>1010</v>
      </c>
      <c r="D68" s="1">
        <v>1881</v>
      </c>
      <c r="E68" s="1">
        <v>833</v>
      </c>
      <c r="F68" s="1">
        <v>1754</v>
      </c>
      <c r="G68" s="6">
        <v>0.4</v>
      </c>
      <c r="H68" s="1">
        <v>40</v>
      </c>
      <c r="I68" s="1" t="str">
        <f>VLOOKUP(A68,[1]ОБЩАЯ!$A:$J,10,0)</f>
        <v>матрица</v>
      </c>
      <c r="J68" s="1">
        <v>898.4</v>
      </c>
      <c r="K68" s="1">
        <f t="shared" ref="K68:K101" si="9">E68-J68</f>
        <v>-65.399999999999977</v>
      </c>
      <c r="L68" s="1"/>
      <c r="M68" s="1"/>
      <c r="N68" s="1">
        <v>508.40000000000009</v>
      </c>
      <c r="O68" s="1">
        <f t="shared" si="1"/>
        <v>166.6</v>
      </c>
      <c r="P68" s="5"/>
      <c r="Q68" s="5"/>
      <c r="R68" s="1"/>
      <c r="S68" s="1">
        <f t="shared" si="3"/>
        <v>13.579831932773111</v>
      </c>
      <c r="T68" s="1">
        <f t="shared" si="4"/>
        <v>13.579831932773111</v>
      </c>
      <c r="U68" s="1">
        <v>259.8</v>
      </c>
      <c r="V68" s="1">
        <v>255.6</v>
      </c>
      <c r="W68" s="1">
        <v>171.6</v>
      </c>
      <c r="X68" s="1">
        <v>168.6</v>
      </c>
      <c r="Y68" s="1">
        <v>243.4</v>
      </c>
      <c r="Z68" s="1">
        <v>231.6</v>
      </c>
      <c r="AA68" s="1"/>
      <c r="AB68" s="1">
        <f>ROUND(P68*G68,0)</f>
        <v>0</v>
      </c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" t="s">
        <v>103</v>
      </c>
      <c r="B69" s="1" t="s">
        <v>38</v>
      </c>
      <c r="C69" s="1">
        <v>1154</v>
      </c>
      <c r="D69" s="1">
        <v>1290</v>
      </c>
      <c r="E69" s="1">
        <v>1093</v>
      </c>
      <c r="F69" s="1">
        <v>1063</v>
      </c>
      <c r="G69" s="6">
        <v>0.4</v>
      </c>
      <c r="H69" s="1">
        <v>40</v>
      </c>
      <c r="I69" s="1" t="str">
        <f>VLOOKUP(A69,[1]ОБЩАЯ!$A:$J,10,0)</f>
        <v>матрица</v>
      </c>
      <c r="J69" s="1">
        <v>1087.4000000000001</v>
      </c>
      <c r="K69" s="1">
        <f t="shared" si="9"/>
        <v>5.5999999999999091</v>
      </c>
      <c r="L69" s="1"/>
      <c r="M69" s="1"/>
      <c r="N69" s="1">
        <v>439.00000000000051</v>
      </c>
      <c r="O69" s="1">
        <f>E69/5</f>
        <v>218.6</v>
      </c>
      <c r="P69" s="5">
        <f t="shared" si="7"/>
        <v>683.99999999999955</v>
      </c>
      <c r="Q69" s="5"/>
      <c r="R69" s="1"/>
      <c r="S69" s="1">
        <f t="shared" si="3"/>
        <v>10</v>
      </c>
      <c r="T69" s="1">
        <f t="shared" si="4"/>
        <v>6.8709972552607521</v>
      </c>
      <c r="U69" s="1">
        <v>216.8</v>
      </c>
      <c r="V69" s="1">
        <v>205.2</v>
      </c>
      <c r="W69" s="1">
        <v>201.8</v>
      </c>
      <c r="X69" s="1">
        <v>195</v>
      </c>
      <c r="Y69" s="1">
        <v>199.2</v>
      </c>
      <c r="Z69" s="1">
        <v>199.6</v>
      </c>
      <c r="AA69" s="1"/>
      <c r="AB69" s="1">
        <f>ROUND(P69*G69,0)</f>
        <v>274</v>
      </c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" t="s">
        <v>104</v>
      </c>
      <c r="B70" s="1" t="s">
        <v>32</v>
      </c>
      <c r="C70" s="1">
        <v>469.791</v>
      </c>
      <c r="D70" s="1">
        <v>766.68100000000004</v>
      </c>
      <c r="E70" s="1">
        <v>707.15300000000002</v>
      </c>
      <c r="F70" s="1">
        <v>473.92200000000003</v>
      </c>
      <c r="G70" s="6">
        <v>1</v>
      </c>
      <c r="H70" s="1">
        <v>40</v>
      </c>
      <c r="I70" s="1" t="str">
        <f>VLOOKUP(A70,[1]ОБЩАЯ!$A:$J,10,0)</f>
        <v>матрица</v>
      </c>
      <c r="J70" s="1">
        <v>689.5</v>
      </c>
      <c r="K70" s="1">
        <f t="shared" si="9"/>
        <v>17.65300000000002</v>
      </c>
      <c r="L70" s="1"/>
      <c r="M70" s="1"/>
      <c r="N70" s="1">
        <v>118.4085000000001</v>
      </c>
      <c r="O70" s="1">
        <f>E70/5</f>
        <v>141.4306</v>
      </c>
      <c r="P70" s="5">
        <f t="shared" si="7"/>
        <v>821.97550000000001</v>
      </c>
      <c r="Q70" s="5"/>
      <c r="R70" s="1"/>
      <c r="S70" s="1">
        <f t="shared" si="3"/>
        <v>10</v>
      </c>
      <c r="T70" s="1">
        <f t="shared" si="4"/>
        <v>4.1881353823005778</v>
      </c>
      <c r="U70" s="1">
        <v>104.49160000000001</v>
      </c>
      <c r="V70" s="1">
        <v>111.5808</v>
      </c>
      <c r="W70" s="1">
        <v>105.4406</v>
      </c>
      <c r="X70" s="1">
        <v>93.508600000000001</v>
      </c>
      <c r="Y70" s="1">
        <v>115.43819999999999</v>
      </c>
      <c r="Z70" s="1">
        <v>125.50360000000001</v>
      </c>
      <c r="AA70" s="1"/>
      <c r="AB70" s="1">
        <f>ROUND(P70*G70,0)</f>
        <v>822</v>
      </c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" t="s">
        <v>105</v>
      </c>
      <c r="B71" s="1" t="s">
        <v>32</v>
      </c>
      <c r="C71" s="1">
        <v>350.92200000000003</v>
      </c>
      <c r="D71" s="1">
        <v>448.25700000000001</v>
      </c>
      <c r="E71" s="1">
        <v>461.48099999999999</v>
      </c>
      <c r="F71" s="1">
        <v>312.37200000000001</v>
      </c>
      <c r="G71" s="6">
        <v>1</v>
      </c>
      <c r="H71" s="1">
        <v>40</v>
      </c>
      <c r="I71" s="1" t="str">
        <f>VLOOKUP(A71,[1]ОБЩАЯ!$A:$J,10,0)</f>
        <v>матрица</v>
      </c>
      <c r="J71" s="1">
        <v>452.75</v>
      </c>
      <c r="K71" s="1">
        <f t="shared" si="9"/>
        <v>8.7309999999999945</v>
      </c>
      <c r="L71" s="1"/>
      <c r="M71" s="1"/>
      <c r="N71" s="1">
        <v>188.63840000000019</v>
      </c>
      <c r="O71" s="1">
        <f>E71/5</f>
        <v>92.296199999999999</v>
      </c>
      <c r="P71" s="5">
        <f t="shared" si="7"/>
        <v>421.95159999999981</v>
      </c>
      <c r="Q71" s="5"/>
      <c r="R71" s="1"/>
      <c r="S71" s="1">
        <f t="shared" ref="S71:S102" si="10">(F71+N71+P71)/O71</f>
        <v>10</v>
      </c>
      <c r="T71" s="1">
        <f t="shared" ref="T71:T102" si="11">(F71+N71)/O71</f>
        <v>5.4282884885834983</v>
      </c>
      <c r="U71" s="1">
        <v>72.979200000000006</v>
      </c>
      <c r="V71" s="1">
        <v>72.459599999999995</v>
      </c>
      <c r="W71" s="1">
        <v>67.109000000000009</v>
      </c>
      <c r="X71" s="1">
        <v>64.974000000000004</v>
      </c>
      <c r="Y71" s="1">
        <v>75.942800000000005</v>
      </c>
      <c r="Z71" s="1">
        <v>78.435400000000001</v>
      </c>
      <c r="AA71" s="1"/>
      <c r="AB71" s="1">
        <f>ROUND(P71*G71,0)</f>
        <v>422</v>
      </c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" t="s">
        <v>106</v>
      </c>
      <c r="B72" s="1" t="s">
        <v>32</v>
      </c>
      <c r="C72" s="1">
        <v>154.90799999999999</v>
      </c>
      <c r="D72" s="1">
        <v>795.18200000000002</v>
      </c>
      <c r="E72" s="1">
        <v>434.45</v>
      </c>
      <c r="F72" s="1">
        <v>477.63299999999998</v>
      </c>
      <c r="G72" s="6">
        <v>1</v>
      </c>
      <c r="H72" s="1">
        <v>40</v>
      </c>
      <c r="I72" s="1" t="str">
        <f>VLOOKUP(A72,[1]ОБЩАЯ!$A:$J,10,0)</f>
        <v>матрица</v>
      </c>
      <c r="J72" s="1">
        <v>441.55</v>
      </c>
      <c r="K72" s="1">
        <f t="shared" si="9"/>
        <v>-7.1000000000000227</v>
      </c>
      <c r="L72" s="1"/>
      <c r="M72" s="1"/>
      <c r="N72" s="1">
        <v>58.188599999999951</v>
      </c>
      <c r="O72" s="1">
        <f>E72/5</f>
        <v>86.89</v>
      </c>
      <c r="P72" s="5">
        <f t="shared" si="7"/>
        <v>333.07840000000004</v>
      </c>
      <c r="Q72" s="5"/>
      <c r="R72" s="1"/>
      <c r="S72" s="1">
        <f t="shared" si="10"/>
        <v>10.000000000000002</v>
      </c>
      <c r="T72" s="1">
        <f t="shared" si="11"/>
        <v>6.1666658994130508</v>
      </c>
      <c r="U72" s="1">
        <v>77.803799999999995</v>
      </c>
      <c r="V72" s="1">
        <v>86.174800000000005</v>
      </c>
      <c r="W72" s="1">
        <v>60.998199999999997</v>
      </c>
      <c r="X72" s="1">
        <v>51.190199999999997</v>
      </c>
      <c r="Y72" s="1">
        <v>56.165199999999999</v>
      </c>
      <c r="Z72" s="1">
        <v>65.452200000000005</v>
      </c>
      <c r="AA72" s="1"/>
      <c r="AB72" s="1">
        <f>ROUND(P72*G72,0)</f>
        <v>333</v>
      </c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" t="s">
        <v>107</v>
      </c>
      <c r="B73" s="1" t="s">
        <v>32</v>
      </c>
      <c r="C73" s="1">
        <v>130.01400000000001</v>
      </c>
      <c r="D73" s="1">
        <v>217.209</v>
      </c>
      <c r="E73" s="1">
        <v>160.619</v>
      </c>
      <c r="F73" s="1">
        <v>171.06800000000001</v>
      </c>
      <c r="G73" s="6">
        <v>1</v>
      </c>
      <c r="H73" s="1">
        <v>30</v>
      </c>
      <c r="I73" s="1" t="str">
        <f>VLOOKUP(A73,[1]ОБЩАЯ!$A:$J,10,0)</f>
        <v>матрица</v>
      </c>
      <c r="J73" s="1">
        <v>158.35</v>
      </c>
      <c r="K73" s="1">
        <f t="shared" si="9"/>
        <v>2.2690000000000055</v>
      </c>
      <c r="L73" s="1"/>
      <c r="M73" s="1"/>
      <c r="N73" s="1">
        <v>38.330999999999896</v>
      </c>
      <c r="O73" s="1">
        <f>E73/5</f>
        <v>32.123800000000003</v>
      </c>
      <c r="P73" s="5">
        <f t="shared" si="7"/>
        <v>111.83900000000014</v>
      </c>
      <c r="Q73" s="5"/>
      <c r="R73" s="1"/>
      <c r="S73" s="1">
        <f t="shared" si="10"/>
        <v>10</v>
      </c>
      <c r="T73" s="1">
        <f t="shared" si="11"/>
        <v>6.5185003019568013</v>
      </c>
      <c r="U73" s="1">
        <v>32.708599999999997</v>
      </c>
      <c r="V73" s="1">
        <v>32.089599999999997</v>
      </c>
      <c r="W73" s="1">
        <v>41.0672</v>
      </c>
      <c r="X73" s="1">
        <v>32.804400000000001</v>
      </c>
      <c r="Y73" s="1">
        <v>12.840400000000001</v>
      </c>
      <c r="Z73" s="1">
        <v>30.276800000000001</v>
      </c>
      <c r="AA73" s="1" t="s">
        <v>74</v>
      </c>
      <c r="AB73" s="1">
        <f>ROUND(P73*G73,0)</f>
        <v>112</v>
      </c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4" t="s">
        <v>108</v>
      </c>
      <c r="B74" s="14" t="s">
        <v>38</v>
      </c>
      <c r="C74" s="14"/>
      <c r="D74" s="14">
        <v>2</v>
      </c>
      <c r="E74" s="14">
        <v>2</v>
      </c>
      <c r="F74" s="14"/>
      <c r="G74" s="15">
        <v>0</v>
      </c>
      <c r="H74" s="14" t="e">
        <v>#N/A</v>
      </c>
      <c r="I74" s="16" t="s">
        <v>50</v>
      </c>
      <c r="J74" s="14"/>
      <c r="K74" s="14">
        <f t="shared" si="9"/>
        <v>2</v>
      </c>
      <c r="L74" s="14"/>
      <c r="M74" s="14"/>
      <c r="N74" s="14"/>
      <c r="O74" s="14">
        <f>E74/5</f>
        <v>0.4</v>
      </c>
      <c r="P74" s="17"/>
      <c r="Q74" s="17"/>
      <c r="R74" s="14"/>
      <c r="S74" s="14">
        <f t="shared" si="10"/>
        <v>0</v>
      </c>
      <c r="T74" s="14">
        <f t="shared" si="11"/>
        <v>0</v>
      </c>
      <c r="U74" s="14">
        <v>0.2</v>
      </c>
      <c r="V74" s="14">
        <v>0</v>
      </c>
      <c r="W74" s="14">
        <v>0</v>
      </c>
      <c r="X74" s="14">
        <v>0</v>
      </c>
      <c r="Y74" s="14">
        <v>0</v>
      </c>
      <c r="Z74" s="14">
        <v>0</v>
      </c>
      <c r="AA74" s="14"/>
      <c r="AB74" s="14">
        <f>ROUND(P74*G74,0)</f>
        <v>0</v>
      </c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" t="s">
        <v>109</v>
      </c>
      <c r="B75" s="1" t="s">
        <v>38</v>
      </c>
      <c r="C75" s="1">
        <v>111</v>
      </c>
      <c r="D75" s="1">
        <v>102</v>
      </c>
      <c r="E75" s="1">
        <v>89</v>
      </c>
      <c r="F75" s="1">
        <v>121</v>
      </c>
      <c r="G75" s="6">
        <v>0.6</v>
      </c>
      <c r="H75" s="1">
        <v>55</v>
      </c>
      <c r="I75" s="1" t="str">
        <f>VLOOKUP(A75,[1]ОБЩАЯ!$A:$J,10,0)</f>
        <v>матрица</v>
      </c>
      <c r="J75" s="1">
        <v>107</v>
      </c>
      <c r="K75" s="1">
        <f t="shared" si="9"/>
        <v>-18</v>
      </c>
      <c r="L75" s="1"/>
      <c r="M75" s="1"/>
      <c r="N75" s="1">
        <v>49.800000000000011</v>
      </c>
      <c r="O75" s="1">
        <f>E75/5</f>
        <v>17.8</v>
      </c>
      <c r="P75" s="5"/>
      <c r="Q75" s="5"/>
      <c r="R75" s="1"/>
      <c r="S75" s="1">
        <f t="shared" si="10"/>
        <v>9.595505617977528</v>
      </c>
      <c r="T75" s="1">
        <f t="shared" si="11"/>
        <v>9.595505617977528</v>
      </c>
      <c r="U75" s="1">
        <v>20.8</v>
      </c>
      <c r="V75" s="1">
        <v>18.2</v>
      </c>
      <c r="W75" s="1">
        <v>25.6</v>
      </c>
      <c r="X75" s="1">
        <v>22</v>
      </c>
      <c r="Y75" s="1">
        <v>0</v>
      </c>
      <c r="Z75" s="1">
        <v>20.399999999999999</v>
      </c>
      <c r="AA75" s="1"/>
      <c r="AB75" s="1">
        <f>ROUND(P75*G75,0)</f>
        <v>0</v>
      </c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4" t="s">
        <v>110</v>
      </c>
      <c r="B76" s="14" t="s">
        <v>38</v>
      </c>
      <c r="C76" s="14">
        <v>452</v>
      </c>
      <c r="D76" s="14">
        <v>144</v>
      </c>
      <c r="E76" s="19">
        <v>291</v>
      </c>
      <c r="F76" s="19">
        <v>266</v>
      </c>
      <c r="G76" s="15">
        <v>0</v>
      </c>
      <c r="H76" s="14">
        <v>40</v>
      </c>
      <c r="I76" s="16" t="s">
        <v>50</v>
      </c>
      <c r="J76" s="14">
        <v>293</v>
      </c>
      <c r="K76" s="14">
        <f t="shared" si="9"/>
        <v>-2</v>
      </c>
      <c r="L76" s="14"/>
      <c r="M76" s="14"/>
      <c r="N76" s="14"/>
      <c r="O76" s="14">
        <f>E76/5</f>
        <v>58.2</v>
      </c>
      <c r="P76" s="17"/>
      <c r="Q76" s="17"/>
      <c r="R76" s="14"/>
      <c r="S76" s="14">
        <f t="shared" si="10"/>
        <v>4.5704467353951888</v>
      </c>
      <c r="T76" s="14">
        <f t="shared" si="11"/>
        <v>4.5704467353951888</v>
      </c>
      <c r="U76" s="14">
        <v>54.8</v>
      </c>
      <c r="V76" s="14">
        <v>52.4</v>
      </c>
      <c r="W76" s="14">
        <v>67</v>
      </c>
      <c r="X76" s="14">
        <v>69.400000000000006</v>
      </c>
      <c r="Y76" s="14">
        <v>38</v>
      </c>
      <c r="Z76" s="14">
        <v>76</v>
      </c>
      <c r="AA76" s="14" t="s">
        <v>111</v>
      </c>
      <c r="AB76" s="14">
        <f>ROUND(P76*G76,0)</f>
        <v>0</v>
      </c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" t="s">
        <v>112</v>
      </c>
      <c r="B77" s="1" t="s">
        <v>38</v>
      </c>
      <c r="C77" s="1">
        <v>456</v>
      </c>
      <c r="D77" s="1">
        <v>48</v>
      </c>
      <c r="E77" s="1">
        <v>142</v>
      </c>
      <c r="F77" s="1">
        <v>327</v>
      </c>
      <c r="G77" s="6">
        <v>0.35</v>
      </c>
      <c r="H77" s="1">
        <v>50</v>
      </c>
      <c r="I77" s="1" t="str">
        <f>VLOOKUP(A77,[1]ОБЩАЯ!$A:$J,10,0)</f>
        <v>матрица</v>
      </c>
      <c r="J77" s="1">
        <v>144</v>
      </c>
      <c r="K77" s="1">
        <f t="shared" si="9"/>
        <v>-2</v>
      </c>
      <c r="L77" s="1"/>
      <c r="M77" s="1"/>
      <c r="N77" s="1">
        <v>0</v>
      </c>
      <c r="O77" s="1">
        <f>E77/5</f>
        <v>28.4</v>
      </c>
      <c r="P77" s="5"/>
      <c r="Q77" s="5"/>
      <c r="R77" s="1"/>
      <c r="S77" s="1">
        <f t="shared" si="10"/>
        <v>11.514084507042254</v>
      </c>
      <c r="T77" s="1">
        <f t="shared" si="11"/>
        <v>11.514084507042254</v>
      </c>
      <c r="U77" s="1">
        <v>28.8</v>
      </c>
      <c r="V77" s="1">
        <v>24.4</v>
      </c>
      <c r="W77" s="1">
        <v>52</v>
      </c>
      <c r="X77" s="1">
        <v>56</v>
      </c>
      <c r="Y77" s="1">
        <v>17.2</v>
      </c>
      <c r="Z77" s="1">
        <v>51.8</v>
      </c>
      <c r="AA77" s="18" t="s">
        <v>113</v>
      </c>
      <c r="AB77" s="1">
        <f>ROUND(P77*G77,0)</f>
        <v>0</v>
      </c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" t="s">
        <v>114</v>
      </c>
      <c r="B78" s="1" t="s">
        <v>38</v>
      </c>
      <c r="C78" s="1">
        <v>554</v>
      </c>
      <c r="D78" s="1">
        <v>210</v>
      </c>
      <c r="E78" s="1">
        <v>352</v>
      </c>
      <c r="F78" s="1">
        <v>314</v>
      </c>
      <c r="G78" s="6">
        <v>0.37</v>
      </c>
      <c r="H78" s="1">
        <v>50</v>
      </c>
      <c r="I78" s="1" t="str">
        <f>VLOOKUP(A78,[1]ОБЩАЯ!$A:$J,10,0)</f>
        <v>матрица</v>
      </c>
      <c r="J78" s="1">
        <v>353</v>
      </c>
      <c r="K78" s="1">
        <f t="shared" si="9"/>
        <v>-1</v>
      </c>
      <c r="L78" s="1"/>
      <c r="M78" s="1"/>
      <c r="N78" s="1">
        <v>147.19999999999999</v>
      </c>
      <c r="O78" s="1">
        <f>E78/5</f>
        <v>70.400000000000006</v>
      </c>
      <c r="P78" s="5">
        <f t="shared" ref="P77:P82" si="12">10*O78-N78-F78</f>
        <v>242.79999999999995</v>
      </c>
      <c r="Q78" s="5"/>
      <c r="R78" s="1"/>
      <c r="S78" s="1">
        <f t="shared" si="10"/>
        <v>10</v>
      </c>
      <c r="T78" s="1">
        <f t="shared" si="11"/>
        <v>6.5511363636363633</v>
      </c>
      <c r="U78" s="1">
        <v>68.400000000000006</v>
      </c>
      <c r="V78" s="1">
        <v>62.8</v>
      </c>
      <c r="W78" s="1">
        <v>80.2</v>
      </c>
      <c r="X78" s="1">
        <v>87.6</v>
      </c>
      <c r="Y78" s="1">
        <v>45.2</v>
      </c>
      <c r="Z78" s="1">
        <v>69.2</v>
      </c>
      <c r="AA78" s="1"/>
      <c r="AB78" s="1">
        <f>ROUND(P78*G78,0)</f>
        <v>90</v>
      </c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" t="s">
        <v>115</v>
      </c>
      <c r="B79" s="1" t="s">
        <v>38</v>
      </c>
      <c r="C79" s="1">
        <v>62</v>
      </c>
      <c r="D79" s="1">
        <v>72</v>
      </c>
      <c r="E79" s="1">
        <v>46</v>
      </c>
      <c r="F79" s="1">
        <v>87</v>
      </c>
      <c r="G79" s="6">
        <v>0.4</v>
      </c>
      <c r="H79" s="1">
        <v>30</v>
      </c>
      <c r="I79" s="1" t="str">
        <f>VLOOKUP(A79,[1]ОБЩАЯ!$A:$J,10,0)</f>
        <v>матрица</v>
      </c>
      <c r="J79" s="1">
        <v>73</v>
      </c>
      <c r="K79" s="1">
        <f t="shared" si="9"/>
        <v>-27</v>
      </c>
      <c r="L79" s="1"/>
      <c r="M79" s="1"/>
      <c r="N79" s="1">
        <v>39</v>
      </c>
      <c r="O79" s="1">
        <f>E79/5</f>
        <v>9.1999999999999993</v>
      </c>
      <c r="P79" s="5"/>
      <c r="Q79" s="5"/>
      <c r="R79" s="1"/>
      <c r="S79" s="1">
        <f t="shared" si="10"/>
        <v>13.695652173913045</v>
      </c>
      <c r="T79" s="1">
        <f t="shared" si="11"/>
        <v>13.695652173913045</v>
      </c>
      <c r="U79" s="1">
        <v>15.6</v>
      </c>
      <c r="V79" s="1">
        <v>13.2</v>
      </c>
      <c r="W79" s="1">
        <v>7.4</v>
      </c>
      <c r="X79" s="1">
        <v>6.8</v>
      </c>
      <c r="Y79" s="1">
        <v>0</v>
      </c>
      <c r="Z79" s="1">
        <v>17.8</v>
      </c>
      <c r="AA79" s="1"/>
      <c r="AB79" s="1">
        <f>ROUND(P79*G79,0)</f>
        <v>0</v>
      </c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" t="s">
        <v>116</v>
      </c>
      <c r="B80" s="1" t="s">
        <v>38</v>
      </c>
      <c r="C80" s="1">
        <v>527</v>
      </c>
      <c r="D80" s="1">
        <v>102</v>
      </c>
      <c r="E80" s="1">
        <v>172</v>
      </c>
      <c r="F80" s="1">
        <v>371</v>
      </c>
      <c r="G80" s="6">
        <v>0.6</v>
      </c>
      <c r="H80" s="1">
        <v>55</v>
      </c>
      <c r="I80" s="1" t="str">
        <f>VLOOKUP(A80,[1]ОБЩАЯ!$A:$J,10,0)</f>
        <v>матрица</v>
      </c>
      <c r="J80" s="1">
        <v>168.2</v>
      </c>
      <c r="K80" s="1">
        <f t="shared" si="9"/>
        <v>3.8000000000000114</v>
      </c>
      <c r="L80" s="1"/>
      <c r="M80" s="1"/>
      <c r="N80" s="1">
        <v>105.9</v>
      </c>
      <c r="O80" s="1">
        <f>E80/5</f>
        <v>34.4</v>
      </c>
      <c r="P80" s="5"/>
      <c r="Q80" s="5"/>
      <c r="R80" s="1"/>
      <c r="S80" s="1">
        <f t="shared" si="10"/>
        <v>13.863372093023255</v>
      </c>
      <c r="T80" s="1">
        <f t="shared" si="11"/>
        <v>13.863372093023255</v>
      </c>
      <c r="U80" s="1">
        <v>54.8</v>
      </c>
      <c r="V80" s="1">
        <v>51.8</v>
      </c>
      <c r="W80" s="1">
        <v>48.2</v>
      </c>
      <c r="X80" s="1">
        <v>71.2</v>
      </c>
      <c r="Y80" s="1">
        <v>48.4</v>
      </c>
      <c r="Z80" s="1">
        <v>50.4</v>
      </c>
      <c r="AA80" s="1" t="s">
        <v>74</v>
      </c>
      <c r="AB80" s="1">
        <f>ROUND(P80*G80,0)</f>
        <v>0</v>
      </c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" t="s">
        <v>117</v>
      </c>
      <c r="B81" s="1" t="s">
        <v>38</v>
      </c>
      <c r="C81" s="1">
        <v>166</v>
      </c>
      <c r="D81" s="1">
        <v>90</v>
      </c>
      <c r="E81" s="1">
        <v>50</v>
      </c>
      <c r="F81" s="1">
        <v>63</v>
      </c>
      <c r="G81" s="6">
        <v>0.45</v>
      </c>
      <c r="H81" s="1">
        <v>40</v>
      </c>
      <c r="I81" s="1" t="str">
        <f>VLOOKUP(A81,[1]ОБЩАЯ!$A:$J,10,0)</f>
        <v>матрица</v>
      </c>
      <c r="J81" s="1">
        <v>56</v>
      </c>
      <c r="K81" s="1">
        <f t="shared" si="9"/>
        <v>-6</v>
      </c>
      <c r="L81" s="1"/>
      <c r="M81" s="1"/>
      <c r="N81" s="1">
        <v>0</v>
      </c>
      <c r="O81" s="1">
        <f>E81/5</f>
        <v>10</v>
      </c>
      <c r="P81" s="5">
        <f t="shared" si="12"/>
        <v>37</v>
      </c>
      <c r="Q81" s="5"/>
      <c r="R81" s="1"/>
      <c r="S81" s="1">
        <f t="shared" si="10"/>
        <v>10</v>
      </c>
      <c r="T81" s="1">
        <f t="shared" si="11"/>
        <v>6.3</v>
      </c>
      <c r="U81" s="1">
        <v>9.1999999999999993</v>
      </c>
      <c r="V81" s="1">
        <v>7</v>
      </c>
      <c r="W81" s="1">
        <v>25.2</v>
      </c>
      <c r="X81" s="1">
        <v>22.6</v>
      </c>
      <c r="Y81" s="1">
        <v>2.6</v>
      </c>
      <c r="Z81" s="1">
        <v>21</v>
      </c>
      <c r="AA81" s="1" t="s">
        <v>74</v>
      </c>
      <c r="AB81" s="1">
        <f>ROUND(P81*G81,0)</f>
        <v>17</v>
      </c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" t="s">
        <v>118</v>
      </c>
      <c r="B82" s="1" t="s">
        <v>38</v>
      </c>
      <c r="C82" s="1">
        <v>206</v>
      </c>
      <c r="D82" s="1">
        <v>156</v>
      </c>
      <c r="E82" s="1">
        <v>141</v>
      </c>
      <c r="F82" s="1">
        <v>171</v>
      </c>
      <c r="G82" s="6">
        <v>0.4</v>
      </c>
      <c r="H82" s="1">
        <v>50</v>
      </c>
      <c r="I82" s="1" t="str">
        <f>VLOOKUP(A82,[1]ОБЩАЯ!$A:$J,10,0)</f>
        <v>матрица</v>
      </c>
      <c r="J82" s="1">
        <v>140</v>
      </c>
      <c r="K82" s="1">
        <f t="shared" si="9"/>
        <v>1</v>
      </c>
      <c r="L82" s="1"/>
      <c r="M82" s="1"/>
      <c r="N82" s="1">
        <v>97.5</v>
      </c>
      <c r="O82" s="1">
        <f>E82/5</f>
        <v>28.2</v>
      </c>
      <c r="P82" s="5">
        <f t="shared" si="12"/>
        <v>13.5</v>
      </c>
      <c r="Q82" s="5"/>
      <c r="R82" s="1"/>
      <c r="S82" s="1">
        <f t="shared" si="10"/>
        <v>10</v>
      </c>
      <c r="T82" s="1">
        <f t="shared" si="11"/>
        <v>9.5212765957446805</v>
      </c>
      <c r="U82" s="1">
        <v>33.799999999999997</v>
      </c>
      <c r="V82" s="1">
        <v>29.4</v>
      </c>
      <c r="W82" s="1">
        <v>38.4</v>
      </c>
      <c r="X82" s="1">
        <v>39.6</v>
      </c>
      <c r="Y82" s="1">
        <v>11.6</v>
      </c>
      <c r="Z82" s="1">
        <v>29.8</v>
      </c>
      <c r="AA82" s="1"/>
      <c r="AB82" s="1">
        <f>ROUND(P82*G82,0)</f>
        <v>5</v>
      </c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4" t="s">
        <v>119</v>
      </c>
      <c r="B83" s="14" t="s">
        <v>38</v>
      </c>
      <c r="C83" s="14">
        <v>6</v>
      </c>
      <c r="D83" s="14"/>
      <c r="E83" s="14"/>
      <c r="F83" s="14"/>
      <c r="G83" s="15">
        <v>0</v>
      </c>
      <c r="H83" s="14" t="e">
        <v>#N/A</v>
      </c>
      <c r="I83" s="16" t="s">
        <v>50</v>
      </c>
      <c r="J83" s="14">
        <v>8</v>
      </c>
      <c r="K83" s="14">
        <f t="shared" si="9"/>
        <v>-8</v>
      </c>
      <c r="L83" s="14"/>
      <c r="M83" s="14"/>
      <c r="N83" s="14"/>
      <c r="O83" s="14">
        <f>E83/5</f>
        <v>0</v>
      </c>
      <c r="P83" s="17"/>
      <c r="Q83" s="17"/>
      <c r="R83" s="14"/>
      <c r="S83" s="14" t="e">
        <f t="shared" si="10"/>
        <v>#DIV/0!</v>
      </c>
      <c r="T83" s="14" t="e">
        <f t="shared" si="11"/>
        <v>#DIV/0!</v>
      </c>
      <c r="U83" s="14">
        <v>0</v>
      </c>
      <c r="V83" s="14">
        <v>0</v>
      </c>
      <c r="W83" s="14">
        <v>0.2</v>
      </c>
      <c r="X83" s="14">
        <v>0.2</v>
      </c>
      <c r="Y83" s="14">
        <v>2.6</v>
      </c>
      <c r="Z83" s="14">
        <v>5.2</v>
      </c>
      <c r="AA83" s="14" t="s">
        <v>120</v>
      </c>
      <c r="AB83" s="14">
        <f>ROUND(P83*G83,0)</f>
        <v>0</v>
      </c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4" t="s">
        <v>121</v>
      </c>
      <c r="B84" s="14" t="s">
        <v>38</v>
      </c>
      <c r="C84" s="14">
        <v>15</v>
      </c>
      <c r="D84" s="14"/>
      <c r="E84" s="14"/>
      <c r="F84" s="14"/>
      <c r="G84" s="15">
        <v>0</v>
      </c>
      <c r="H84" s="14" t="e">
        <v>#N/A</v>
      </c>
      <c r="I84" s="16" t="s">
        <v>50</v>
      </c>
      <c r="J84" s="14">
        <v>6</v>
      </c>
      <c r="K84" s="14">
        <f t="shared" si="9"/>
        <v>-6</v>
      </c>
      <c r="L84" s="14"/>
      <c r="M84" s="14"/>
      <c r="N84" s="14"/>
      <c r="O84" s="14">
        <f>E84/5</f>
        <v>0</v>
      </c>
      <c r="P84" s="17"/>
      <c r="Q84" s="17"/>
      <c r="R84" s="14"/>
      <c r="S84" s="14" t="e">
        <f t="shared" si="10"/>
        <v>#DIV/0!</v>
      </c>
      <c r="T84" s="14" t="e">
        <f t="shared" si="11"/>
        <v>#DIV/0!</v>
      </c>
      <c r="U84" s="14">
        <v>1.4</v>
      </c>
      <c r="V84" s="14">
        <v>1.4</v>
      </c>
      <c r="W84" s="14">
        <v>0</v>
      </c>
      <c r="X84" s="14">
        <v>0.2</v>
      </c>
      <c r="Y84" s="14">
        <v>0.2</v>
      </c>
      <c r="Z84" s="14">
        <v>0.2</v>
      </c>
      <c r="AA84" s="14"/>
      <c r="AB84" s="14">
        <f>ROUND(P84*G84,0)</f>
        <v>0</v>
      </c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20" t="s">
        <v>122</v>
      </c>
      <c r="B85" s="1" t="s">
        <v>38</v>
      </c>
      <c r="C85" s="1"/>
      <c r="D85" s="1">
        <v>84</v>
      </c>
      <c r="E85" s="1"/>
      <c r="F85" s="1">
        <v>84</v>
      </c>
      <c r="G85" s="6">
        <v>0.11</v>
      </c>
      <c r="H85" s="1">
        <v>150</v>
      </c>
      <c r="I85" s="1" t="str">
        <f>VLOOKUP(A85,[1]ОБЩАЯ!$A:$J,10,0)</f>
        <v>матрица</v>
      </c>
      <c r="J85" s="1"/>
      <c r="K85" s="1">
        <f t="shared" si="9"/>
        <v>0</v>
      </c>
      <c r="L85" s="1"/>
      <c r="M85" s="1"/>
      <c r="N85" s="1">
        <v>0</v>
      </c>
      <c r="O85" s="1">
        <f t="shared" ref="O85" si="13">E85/5</f>
        <v>0</v>
      </c>
      <c r="P85" s="5"/>
      <c r="Q85" s="5"/>
      <c r="R85" s="1"/>
      <c r="S85" s="1" t="e">
        <f t="shared" si="10"/>
        <v>#DIV/0!</v>
      </c>
      <c r="T85" s="1" t="e">
        <f t="shared" si="11"/>
        <v>#DIV/0!</v>
      </c>
      <c r="U85" s="1">
        <v>0</v>
      </c>
      <c r="V85" s="1">
        <v>0</v>
      </c>
      <c r="W85" s="1">
        <v>0</v>
      </c>
      <c r="X85" s="1">
        <v>0</v>
      </c>
      <c r="Y85" s="1">
        <v>-0.8</v>
      </c>
      <c r="Z85" s="1">
        <v>-1</v>
      </c>
      <c r="AA85" s="1"/>
      <c r="AB85" s="1">
        <f>ROUND(P85*G85,0)</f>
        <v>0</v>
      </c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" t="s">
        <v>123</v>
      </c>
      <c r="B86" s="1" t="s">
        <v>38</v>
      </c>
      <c r="C86" s="1">
        <v>80</v>
      </c>
      <c r="D86" s="1">
        <v>80</v>
      </c>
      <c r="E86" s="1">
        <v>88</v>
      </c>
      <c r="F86" s="1">
        <v>67</v>
      </c>
      <c r="G86" s="6">
        <v>0.06</v>
      </c>
      <c r="H86" s="1">
        <v>60</v>
      </c>
      <c r="I86" s="1" t="str">
        <f>VLOOKUP(A86,[1]ОБЩАЯ!$A:$J,10,0)</f>
        <v>матрица</v>
      </c>
      <c r="J86" s="1">
        <v>87</v>
      </c>
      <c r="K86" s="1">
        <f t="shared" si="9"/>
        <v>1</v>
      </c>
      <c r="L86" s="1"/>
      <c r="M86" s="1"/>
      <c r="N86" s="1">
        <v>0</v>
      </c>
      <c r="O86" s="1">
        <f>E86/5</f>
        <v>17.600000000000001</v>
      </c>
      <c r="P86" s="5">
        <f t="shared" ref="P85:P90" si="14">10*O86-N86-F86</f>
        <v>109</v>
      </c>
      <c r="Q86" s="5"/>
      <c r="R86" s="1"/>
      <c r="S86" s="1">
        <f t="shared" si="10"/>
        <v>10</v>
      </c>
      <c r="T86" s="1">
        <f t="shared" si="11"/>
        <v>3.8068181818181817</v>
      </c>
      <c r="U86" s="1">
        <v>2</v>
      </c>
      <c r="V86" s="1">
        <v>0.8</v>
      </c>
      <c r="W86" s="1">
        <v>11.8</v>
      </c>
      <c r="X86" s="1">
        <v>11.8</v>
      </c>
      <c r="Y86" s="1">
        <v>0</v>
      </c>
      <c r="Z86" s="1">
        <v>0</v>
      </c>
      <c r="AA86" s="1" t="s">
        <v>124</v>
      </c>
      <c r="AB86" s="1">
        <f>ROUND(P86*G86,0)</f>
        <v>7</v>
      </c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" t="s">
        <v>125</v>
      </c>
      <c r="B87" s="1" t="s">
        <v>38</v>
      </c>
      <c r="C87" s="1">
        <v>40</v>
      </c>
      <c r="D87" s="1">
        <v>160</v>
      </c>
      <c r="E87" s="1">
        <v>41</v>
      </c>
      <c r="F87" s="1">
        <v>146</v>
      </c>
      <c r="G87" s="6">
        <v>0.15</v>
      </c>
      <c r="H87" s="1">
        <v>60</v>
      </c>
      <c r="I87" s="1" t="str">
        <f>VLOOKUP(A87,[1]ОБЩАЯ!$A:$J,10,0)</f>
        <v>матрица</v>
      </c>
      <c r="J87" s="1">
        <v>40</v>
      </c>
      <c r="K87" s="1">
        <f t="shared" si="9"/>
        <v>1</v>
      </c>
      <c r="L87" s="1"/>
      <c r="M87" s="1"/>
      <c r="N87" s="1">
        <v>0</v>
      </c>
      <c r="O87" s="1">
        <f>E87/5</f>
        <v>8.1999999999999993</v>
      </c>
      <c r="P87" s="5"/>
      <c r="Q87" s="5"/>
      <c r="R87" s="1"/>
      <c r="S87" s="1">
        <f t="shared" si="10"/>
        <v>17.804878048780488</v>
      </c>
      <c r="T87" s="1">
        <f t="shared" si="11"/>
        <v>17.804878048780488</v>
      </c>
      <c r="U87" s="1">
        <v>10.8</v>
      </c>
      <c r="V87" s="1">
        <v>18.399999999999999</v>
      </c>
      <c r="W87" s="1">
        <v>21.8</v>
      </c>
      <c r="X87" s="1">
        <v>12.6</v>
      </c>
      <c r="Y87" s="1">
        <v>15.8</v>
      </c>
      <c r="Z87" s="1">
        <v>19.2</v>
      </c>
      <c r="AA87" s="1" t="s">
        <v>92</v>
      </c>
      <c r="AB87" s="1">
        <f>ROUND(P87*G87,0)</f>
        <v>0</v>
      </c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" t="s">
        <v>126</v>
      </c>
      <c r="B88" s="1" t="s">
        <v>32</v>
      </c>
      <c r="C88" s="1"/>
      <c r="D88" s="1">
        <v>184.16</v>
      </c>
      <c r="E88" s="1">
        <v>77.710999999999999</v>
      </c>
      <c r="F88" s="1">
        <v>106.449</v>
      </c>
      <c r="G88" s="6">
        <v>1</v>
      </c>
      <c r="H88" s="1">
        <v>55</v>
      </c>
      <c r="I88" s="1" t="str">
        <f>VLOOKUP(A88,[1]ОБЩАЯ!$A:$J,10,0)</f>
        <v>матрица</v>
      </c>
      <c r="J88" s="1">
        <v>70.8</v>
      </c>
      <c r="K88" s="1">
        <f t="shared" si="9"/>
        <v>6.9110000000000014</v>
      </c>
      <c r="L88" s="1"/>
      <c r="M88" s="1"/>
      <c r="N88" s="1">
        <v>0</v>
      </c>
      <c r="O88" s="1">
        <f>E88/5</f>
        <v>15.542199999999999</v>
      </c>
      <c r="P88" s="5">
        <f t="shared" si="14"/>
        <v>48.972999999999999</v>
      </c>
      <c r="Q88" s="5"/>
      <c r="R88" s="1"/>
      <c r="S88" s="1">
        <f t="shared" si="10"/>
        <v>10</v>
      </c>
      <c r="T88" s="1">
        <f t="shared" si="11"/>
        <v>6.8490303817992304</v>
      </c>
      <c r="U88" s="1">
        <v>4.335</v>
      </c>
      <c r="V88" s="1">
        <v>13.8596</v>
      </c>
      <c r="W88" s="1">
        <v>26.2742</v>
      </c>
      <c r="X88" s="1">
        <v>16.6052</v>
      </c>
      <c r="Y88" s="1">
        <v>16.545200000000001</v>
      </c>
      <c r="Z88" s="1">
        <v>18.146799999999999</v>
      </c>
      <c r="AA88" s="1"/>
      <c r="AB88" s="1">
        <f>ROUND(P88*G88,0)</f>
        <v>49</v>
      </c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" t="s">
        <v>127</v>
      </c>
      <c r="B89" s="1" t="s">
        <v>38</v>
      </c>
      <c r="C89" s="1">
        <v>30</v>
      </c>
      <c r="D89" s="1">
        <v>50</v>
      </c>
      <c r="E89" s="1">
        <v>11</v>
      </c>
      <c r="F89" s="1">
        <v>56</v>
      </c>
      <c r="G89" s="6">
        <v>0.4</v>
      </c>
      <c r="H89" s="1">
        <v>55</v>
      </c>
      <c r="I89" s="1" t="str">
        <f>VLOOKUP(A89,[1]ОБЩАЯ!$A:$J,10,0)</f>
        <v>матрица</v>
      </c>
      <c r="J89" s="1">
        <v>11</v>
      </c>
      <c r="K89" s="1">
        <f t="shared" si="9"/>
        <v>0</v>
      </c>
      <c r="L89" s="1"/>
      <c r="M89" s="1"/>
      <c r="N89" s="1">
        <v>9.7999999999999972</v>
      </c>
      <c r="O89" s="1">
        <f>E89/5</f>
        <v>2.2000000000000002</v>
      </c>
      <c r="P89" s="5"/>
      <c r="Q89" s="5"/>
      <c r="R89" s="1"/>
      <c r="S89" s="1">
        <f t="shared" si="10"/>
        <v>29.909090909090907</v>
      </c>
      <c r="T89" s="1">
        <f t="shared" si="11"/>
        <v>29.909090909090907</v>
      </c>
      <c r="U89" s="1">
        <v>6.8</v>
      </c>
      <c r="V89" s="1">
        <v>6.6</v>
      </c>
      <c r="W89" s="1">
        <v>0</v>
      </c>
      <c r="X89" s="1">
        <v>8.8000000000000007</v>
      </c>
      <c r="Y89" s="1">
        <v>11.8</v>
      </c>
      <c r="Z89" s="1">
        <v>4</v>
      </c>
      <c r="AA89" s="1"/>
      <c r="AB89" s="1">
        <f>ROUND(P89*G89,0)</f>
        <v>0</v>
      </c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" t="s">
        <v>128</v>
      </c>
      <c r="B90" s="1" t="s">
        <v>32</v>
      </c>
      <c r="C90" s="1">
        <v>176.99199999999999</v>
      </c>
      <c r="D90" s="1">
        <v>346.07499999999999</v>
      </c>
      <c r="E90" s="1">
        <v>266.76299999999998</v>
      </c>
      <c r="F90" s="1">
        <v>224.72399999999999</v>
      </c>
      <c r="G90" s="6">
        <v>1</v>
      </c>
      <c r="H90" s="1">
        <v>55</v>
      </c>
      <c r="I90" s="1" t="str">
        <f>VLOOKUP(A90,[1]ОБЩАЯ!$A:$J,10,0)</f>
        <v>матрица</v>
      </c>
      <c r="J90" s="1">
        <v>303.89999999999998</v>
      </c>
      <c r="K90" s="1">
        <f t="shared" si="9"/>
        <v>-37.137</v>
      </c>
      <c r="L90" s="1"/>
      <c r="M90" s="1"/>
      <c r="N90" s="1">
        <v>0</v>
      </c>
      <c r="O90" s="1">
        <f>E90/5</f>
        <v>53.352599999999995</v>
      </c>
      <c r="P90" s="5">
        <f t="shared" si="14"/>
        <v>308.80199999999996</v>
      </c>
      <c r="Q90" s="5"/>
      <c r="R90" s="1"/>
      <c r="S90" s="1">
        <f t="shared" si="10"/>
        <v>10</v>
      </c>
      <c r="T90" s="1">
        <f t="shared" si="11"/>
        <v>4.2120533957107993</v>
      </c>
      <c r="U90" s="1">
        <v>42.586200000000012</v>
      </c>
      <c r="V90" s="1">
        <v>57.636600000000001</v>
      </c>
      <c r="W90" s="1">
        <v>78.256600000000006</v>
      </c>
      <c r="X90" s="1">
        <v>63.022399999999998</v>
      </c>
      <c r="Y90" s="1">
        <v>42.058999999999997</v>
      </c>
      <c r="Z90" s="1">
        <v>41.13</v>
      </c>
      <c r="AA90" s="1" t="s">
        <v>89</v>
      </c>
      <c r="AB90" s="1">
        <f>ROUND(P90*G90,0)</f>
        <v>309</v>
      </c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21" t="s">
        <v>140</v>
      </c>
      <c r="B91" s="10" t="s">
        <v>38</v>
      </c>
      <c r="C91" s="10"/>
      <c r="D91" s="10"/>
      <c r="E91" s="10"/>
      <c r="F91" s="10"/>
      <c r="G91" s="11">
        <v>0</v>
      </c>
      <c r="H91" s="10"/>
      <c r="I91" s="10" t="str">
        <f>VLOOKUP(A91,[1]ОБЩАЯ!$A:$J,10,0)</f>
        <v>матрица</v>
      </c>
      <c r="J91" s="10"/>
      <c r="K91" s="10"/>
      <c r="L91" s="10"/>
      <c r="M91" s="10"/>
      <c r="N91" s="10">
        <v>105.9</v>
      </c>
      <c r="O91" s="10">
        <f t="shared" ref="O91:O92" si="15">E91/5</f>
        <v>0</v>
      </c>
      <c r="P91" s="12"/>
      <c r="Q91" s="12"/>
      <c r="R91" s="10"/>
      <c r="S91" s="10" t="e">
        <f t="shared" si="10"/>
        <v>#DIV/0!</v>
      </c>
      <c r="T91" s="10" t="e">
        <f t="shared" si="11"/>
        <v>#DIV/0!</v>
      </c>
      <c r="U91" s="10">
        <v>0</v>
      </c>
      <c r="V91" s="10">
        <v>0</v>
      </c>
      <c r="W91" s="10">
        <v>0</v>
      </c>
      <c r="X91" s="10">
        <v>0</v>
      </c>
      <c r="Y91" s="10">
        <v>0</v>
      </c>
      <c r="Z91" s="10">
        <v>0</v>
      </c>
      <c r="AA91" s="21" t="s">
        <v>143</v>
      </c>
      <c r="AB91" s="10">
        <f>ROUND(P91*G91,0)</f>
        <v>0</v>
      </c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20" t="s">
        <v>129</v>
      </c>
      <c r="B92" s="1" t="s">
        <v>38</v>
      </c>
      <c r="C92" s="1">
        <v>23</v>
      </c>
      <c r="D92" s="1">
        <v>20</v>
      </c>
      <c r="E92" s="1">
        <v>18</v>
      </c>
      <c r="F92" s="1">
        <v>21</v>
      </c>
      <c r="G92" s="6">
        <v>0.4</v>
      </c>
      <c r="H92" s="1">
        <v>55</v>
      </c>
      <c r="I92" s="1" t="str">
        <f>VLOOKUP(A92,[1]ОБЩАЯ!$A:$J,10,0)</f>
        <v>матрица</v>
      </c>
      <c r="J92" s="1">
        <v>18</v>
      </c>
      <c r="K92" s="1">
        <f t="shared" si="9"/>
        <v>0</v>
      </c>
      <c r="L92" s="1"/>
      <c r="M92" s="1"/>
      <c r="N92" s="1">
        <v>0</v>
      </c>
      <c r="O92" s="1">
        <f t="shared" si="15"/>
        <v>3.6</v>
      </c>
      <c r="P92" s="5">
        <f t="shared" ref="P92:P93" si="16">10*O92-N92-F92</f>
        <v>15</v>
      </c>
      <c r="Q92" s="5"/>
      <c r="R92" s="1"/>
      <c r="S92" s="1">
        <f t="shared" si="10"/>
        <v>10</v>
      </c>
      <c r="T92" s="1">
        <f t="shared" si="11"/>
        <v>5.833333333333333</v>
      </c>
      <c r="U92" s="1">
        <v>4.4000000000000004</v>
      </c>
      <c r="V92" s="1">
        <v>3.8</v>
      </c>
      <c r="W92" s="1">
        <v>0.8</v>
      </c>
      <c r="X92" s="1">
        <v>0.2</v>
      </c>
      <c r="Y92" s="1">
        <v>2.2000000000000002</v>
      </c>
      <c r="Z92" s="1">
        <v>3.2</v>
      </c>
      <c r="AA92" s="1" t="s">
        <v>89</v>
      </c>
      <c r="AB92" s="1">
        <f>ROUND(P92*G92,0)</f>
        <v>6</v>
      </c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" t="s">
        <v>130</v>
      </c>
      <c r="B93" s="1" t="s">
        <v>32</v>
      </c>
      <c r="C93" s="1">
        <v>109.854</v>
      </c>
      <c r="D93" s="1">
        <v>799.05100000000004</v>
      </c>
      <c r="E93" s="1">
        <v>261.12799999999999</v>
      </c>
      <c r="F93" s="1">
        <v>591.37099999999998</v>
      </c>
      <c r="G93" s="6">
        <v>1</v>
      </c>
      <c r="H93" s="1">
        <v>50</v>
      </c>
      <c r="I93" s="1" t="str">
        <f>VLOOKUP(A93,[1]ОБЩАЯ!$A:$J,10,0)</f>
        <v>матрица</v>
      </c>
      <c r="J93" s="1">
        <v>373.2</v>
      </c>
      <c r="K93" s="1">
        <f t="shared" si="9"/>
        <v>-112.072</v>
      </c>
      <c r="L93" s="1"/>
      <c r="M93" s="1"/>
      <c r="N93" s="1">
        <v>0</v>
      </c>
      <c r="O93" s="1">
        <f>E93/5</f>
        <v>52.2256</v>
      </c>
      <c r="P93" s="5"/>
      <c r="Q93" s="5"/>
      <c r="R93" s="1"/>
      <c r="S93" s="1">
        <f t="shared" si="10"/>
        <v>11.323393125210623</v>
      </c>
      <c r="T93" s="1">
        <f t="shared" si="11"/>
        <v>11.323393125210623</v>
      </c>
      <c r="U93" s="1">
        <v>65.419200000000004</v>
      </c>
      <c r="V93" s="1">
        <v>78.766400000000004</v>
      </c>
      <c r="W93" s="1">
        <v>63.679400000000001</v>
      </c>
      <c r="X93" s="1">
        <v>43.526000000000003</v>
      </c>
      <c r="Y93" s="1">
        <v>36.6126</v>
      </c>
      <c r="Z93" s="1">
        <v>54.536799999999999</v>
      </c>
      <c r="AA93" s="1"/>
      <c r="AB93" s="1">
        <f>ROUND(P93*G93,0)</f>
        <v>0</v>
      </c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0" t="s">
        <v>131</v>
      </c>
      <c r="B94" s="10" t="s">
        <v>38</v>
      </c>
      <c r="C94" s="10"/>
      <c r="D94" s="10"/>
      <c r="E94" s="10"/>
      <c r="F94" s="10"/>
      <c r="G94" s="11">
        <v>0</v>
      </c>
      <c r="H94" s="10">
        <v>30</v>
      </c>
      <c r="I94" s="10" t="str">
        <f>VLOOKUP(A94,[1]ОБЩАЯ!$A:$J,10,0)</f>
        <v>матрица</v>
      </c>
      <c r="J94" s="10"/>
      <c r="K94" s="10">
        <f t="shared" si="9"/>
        <v>0</v>
      </c>
      <c r="L94" s="10"/>
      <c r="M94" s="10"/>
      <c r="N94" s="10">
        <v>0</v>
      </c>
      <c r="O94" s="10">
        <f>E94/5</f>
        <v>0</v>
      </c>
      <c r="P94" s="12"/>
      <c r="Q94" s="12"/>
      <c r="R94" s="10"/>
      <c r="S94" s="10" t="e">
        <f t="shared" si="10"/>
        <v>#DIV/0!</v>
      </c>
      <c r="T94" s="10" t="e">
        <f t="shared" si="11"/>
        <v>#DIV/0!</v>
      </c>
      <c r="U94" s="10">
        <v>2.6</v>
      </c>
      <c r="V94" s="10">
        <v>3.2</v>
      </c>
      <c r="W94" s="10">
        <v>5.2</v>
      </c>
      <c r="X94" s="10">
        <v>4.5999999999999996</v>
      </c>
      <c r="Y94" s="10">
        <v>2.6</v>
      </c>
      <c r="Z94" s="10">
        <v>3.8</v>
      </c>
      <c r="AA94" s="21" t="s">
        <v>68</v>
      </c>
      <c r="AB94" s="10">
        <f>ROUND(P94*G94,0)</f>
        <v>0</v>
      </c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3" t="s">
        <v>141</v>
      </c>
      <c r="B95" s="1" t="s">
        <v>32</v>
      </c>
      <c r="C95" s="1"/>
      <c r="D95" s="1"/>
      <c r="E95" s="19">
        <f>E26</f>
        <v>2185.9969999999998</v>
      </c>
      <c r="F95" s="19">
        <f>F26</f>
        <v>2510.21</v>
      </c>
      <c r="G95" s="6">
        <v>1</v>
      </c>
      <c r="H95" s="1">
        <v>60</v>
      </c>
      <c r="I95" s="1" t="str">
        <f>VLOOKUP(A95,[1]ОБЩАЯ!$A:$J,10,0)</f>
        <v>матрица / ротация ОР</v>
      </c>
      <c r="J95" s="1"/>
      <c r="K95" s="1"/>
      <c r="L95" s="1"/>
      <c r="M95" s="1"/>
      <c r="N95" s="1"/>
      <c r="O95" s="1">
        <f>E95/5</f>
        <v>437.19939999999997</v>
      </c>
      <c r="P95" s="5">
        <f>10*O95-N95-F95</f>
        <v>1861.7839999999997</v>
      </c>
      <c r="Q95" s="5"/>
      <c r="R95" s="1"/>
      <c r="S95" s="1">
        <f t="shared" si="10"/>
        <v>10</v>
      </c>
      <c r="T95" s="1">
        <f t="shared" si="11"/>
        <v>5.7415678063602105</v>
      </c>
      <c r="U95" s="1">
        <v>0</v>
      </c>
      <c r="V95" s="1">
        <v>0</v>
      </c>
      <c r="W95" s="1">
        <v>0</v>
      </c>
      <c r="X95" s="1">
        <v>0</v>
      </c>
      <c r="Y95" s="1">
        <v>0</v>
      </c>
      <c r="Z95" s="1">
        <v>0</v>
      </c>
      <c r="AA95" s="1" t="s">
        <v>51</v>
      </c>
      <c r="AB95" s="1">
        <f>ROUND(P95*G95,0)</f>
        <v>1862</v>
      </c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0" t="s">
        <v>132</v>
      </c>
      <c r="B96" s="10" t="s">
        <v>38</v>
      </c>
      <c r="C96" s="10">
        <v>7</v>
      </c>
      <c r="D96" s="10">
        <v>1</v>
      </c>
      <c r="E96" s="10">
        <v>2</v>
      </c>
      <c r="F96" s="10"/>
      <c r="G96" s="11">
        <v>0</v>
      </c>
      <c r="H96" s="10">
        <v>30</v>
      </c>
      <c r="I96" s="10" t="str">
        <f>VLOOKUP(A96,[1]ОБЩАЯ!$A:$J,10,0)</f>
        <v>матрица</v>
      </c>
      <c r="J96" s="10">
        <v>2</v>
      </c>
      <c r="K96" s="10">
        <f t="shared" si="9"/>
        <v>0</v>
      </c>
      <c r="L96" s="10"/>
      <c r="M96" s="10"/>
      <c r="N96" s="10">
        <v>0</v>
      </c>
      <c r="O96" s="10">
        <f>E96/5</f>
        <v>0.4</v>
      </c>
      <c r="P96" s="12"/>
      <c r="Q96" s="12"/>
      <c r="R96" s="10"/>
      <c r="S96" s="10">
        <f t="shared" si="10"/>
        <v>0</v>
      </c>
      <c r="T96" s="10">
        <f t="shared" si="11"/>
        <v>0</v>
      </c>
      <c r="U96" s="10">
        <v>5.2</v>
      </c>
      <c r="V96" s="10">
        <v>6.4</v>
      </c>
      <c r="W96" s="10">
        <v>5.4</v>
      </c>
      <c r="X96" s="10">
        <v>4.2</v>
      </c>
      <c r="Y96" s="10">
        <v>0</v>
      </c>
      <c r="Z96" s="10">
        <v>1.6</v>
      </c>
      <c r="AA96" s="21" t="s">
        <v>68</v>
      </c>
      <c r="AB96" s="10">
        <f>ROUND(P96*G96,0)</f>
        <v>0</v>
      </c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4" t="s">
        <v>133</v>
      </c>
      <c r="B97" s="14" t="s">
        <v>32</v>
      </c>
      <c r="C97" s="14">
        <v>914.37</v>
      </c>
      <c r="D97" s="14">
        <v>465.12200000000001</v>
      </c>
      <c r="E97" s="19">
        <v>484.988</v>
      </c>
      <c r="F97" s="19">
        <v>450.46</v>
      </c>
      <c r="G97" s="15">
        <v>0</v>
      </c>
      <c r="H97" s="14">
        <v>60</v>
      </c>
      <c r="I97" s="16" t="s">
        <v>50</v>
      </c>
      <c r="J97" s="14">
        <v>647.5</v>
      </c>
      <c r="K97" s="14">
        <f t="shared" si="9"/>
        <v>-162.512</v>
      </c>
      <c r="L97" s="14"/>
      <c r="M97" s="14"/>
      <c r="N97" s="14"/>
      <c r="O97" s="14">
        <f>E97/5</f>
        <v>96.997600000000006</v>
      </c>
      <c r="P97" s="17"/>
      <c r="Q97" s="17"/>
      <c r="R97" s="14"/>
      <c r="S97" s="14">
        <f t="shared" si="10"/>
        <v>4.6440324296683624</v>
      </c>
      <c r="T97" s="14">
        <f t="shared" si="11"/>
        <v>4.6440324296683624</v>
      </c>
      <c r="U97" s="14">
        <v>504.19200000000001</v>
      </c>
      <c r="V97" s="14">
        <v>498.40660000000003</v>
      </c>
      <c r="W97" s="14">
        <v>642.41679999999997</v>
      </c>
      <c r="X97" s="14">
        <v>812.28539999999998</v>
      </c>
      <c r="Y97" s="14">
        <v>43.233600000000003</v>
      </c>
      <c r="Z97" s="14">
        <v>627.30700000000002</v>
      </c>
      <c r="AA97" s="14" t="s">
        <v>51</v>
      </c>
      <c r="AB97" s="14">
        <f>ROUND(P97*G97,0)</f>
        <v>0</v>
      </c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3" t="s">
        <v>134</v>
      </c>
      <c r="B98" s="1" t="s">
        <v>38</v>
      </c>
      <c r="C98" s="1"/>
      <c r="D98" s="1">
        <v>20</v>
      </c>
      <c r="E98" s="19">
        <f>E102</f>
        <v>12</v>
      </c>
      <c r="F98" s="19">
        <f>20+F102</f>
        <v>46</v>
      </c>
      <c r="G98" s="6">
        <v>0.1</v>
      </c>
      <c r="H98" s="1">
        <v>60</v>
      </c>
      <c r="I98" s="1" t="str">
        <f>VLOOKUP(A98,[1]ОБЩАЯ!$A:$J,10,0)</f>
        <v>матрица</v>
      </c>
      <c r="J98" s="1"/>
      <c r="K98" s="1">
        <f t="shared" si="9"/>
        <v>12</v>
      </c>
      <c r="L98" s="1"/>
      <c r="M98" s="1"/>
      <c r="N98" s="1"/>
      <c r="O98" s="1">
        <f>E98/5</f>
        <v>2.4</v>
      </c>
      <c r="P98" s="5"/>
      <c r="Q98" s="5"/>
      <c r="R98" s="1"/>
      <c r="S98" s="1">
        <f t="shared" si="10"/>
        <v>19.166666666666668</v>
      </c>
      <c r="T98" s="1">
        <f t="shared" si="11"/>
        <v>19.166666666666668</v>
      </c>
      <c r="U98" s="1">
        <v>5.2</v>
      </c>
      <c r="V98" s="1">
        <v>4.8</v>
      </c>
      <c r="W98" s="1">
        <v>4.4000000000000004</v>
      </c>
      <c r="X98" s="1">
        <v>3.6</v>
      </c>
      <c r="Y98" s="1">
        <v>0</v>
      </c>
      <c r="Z98" s="1">
        <v>0</v>
      </c>
      <c r="AA98" s="1" t="s">
        <v>137</v>
      </c>
      <c r="AB98" s="1">
        <f>ROUND(P98*G98,0)</f>
        <v>0</v>
      </c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" t="s">
        <v>135</v>
      </c>
      <c r="B99" s="1" t="s">
        <v>32</v>
      </c>
      <c r="C99" s="1">
        <v>5236.0959999999995</v>
      </c>
      <c r="D99" s="1">
        <v>36.735999999999997</v>
      </c>
      <c r="E99" s="19">
        <f>3221.534+E97</f>
        <v>3706.5219999999999</v>
      </c>
      <c r="F99" s="19">
        <f>1788.65+F97</f>
        <v>2239.11</v>
      </c>
      <c r="G99" s="6">
        <v>1</v>
      </c>
      <c r="H99" s="1">
        <v>60</v>
      </c>
      <c r="I99" s="1" t="str">
        <f>VLOOKUP(A99,[1]ОБЩАЯ!$A:$J,10,0)</f>
        <v>матрица</v>
      </c>
      <c r="J99" s="1">
        <v>3245.3</v>
      </c>
      <c r="K99" s="1">
        <f t="shared" si="9"/>
        <v>461.22199999999975</v>
      </c>
      <c r="L99" s="1"/>
      <c r="M99" s="1"/>
      <c r="N99" s="1">
        <v>2600</v>
      </c>
      <c r="O99" s="1">
        <f>E99/5</f>
        <v>741.30439999999999</v>
      </c>
      <c r="P99" s="5">
        <f t="shared" ref="P98:P101" si="17">10*O99-N99-F99</f>
        <v>2573.9339999999997</v>
      </c>
      <c r="Q99" s="5"/>
      <c r="R99" s="1"/>
      <c r="S99" s="1">
        <f t="shared" si="10"/>
        <v>10</v>
      </c>
      <c r="T99" s="1">
        <f t="shared" si="11"/>
        <v>6.5278312121174524</v>
      </c>
      <c r="U99" s="1">
        <v>639.10580000000004</v>
      </c>
      <c r="V99" s="1">
        <v>540.70579999999995</v>
      </c>
      <c r="W99" s="1">
        <v>0</v>
      </c>
      <c r="X99" s="1">
        <v>0</v>
      </c>
      <c r="Y99" s="1">
        <v>0</v>
      </c>
      <c r="Z99" s="1">
        <v>0</v>
      </c>
      <c r="AA99" s="1" t="s">
        <v>51</v>
      </c>
      <c r="AB99" s="1">
        <f>ROUND(P99*G99,0)</f>
        <v>2574</v>
      </c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3" t="s">
        <v>142</v>
      </c>
      <c r="B100" s="1" t="s">
        <v>32</v>
      </c>
      <c r="C100" s="1"/>
      <c r="D100" s="1"/>
      <c r="E100" s="19">
        <f>E25</f>
        <v>2688.4079999999999</v>
      </c>
      <c r="F100" s="19">
        <f>F25</f>
        <v>3265.6709999999998</v>
      </c>
      <c r="G100" s="6">
        <v>1</v>
      </c>
      <c r="H100" s="1">
        <v>60</v>
      </c>
      <c r="I100" s="1" t="str">
        <f>VLOOKUP(A100,[1]ОБЩАЯ!$A:$J,10,0)</f>
        <v>матрица / ротация ОР</v>
      </c>
      <c r="J100" s="1"/>
      <c r="K100" s="1"/>
      <c r="L100" s="1"/>
      <c r="M100" s="1"/>
      <c r="N100" s="1"/>
      <c r="O100" s="1">
        <f>E100/5</f>
        <v>537.6816</v>
      </c>
      <c r="P100" s="5">
        <f t="shared" si="17"/>
        <v>2111.145</v>
      </c>
      <c r="Q100" s="5"/>
      <c r="R100" s="1"/>
      <c r="S100" s="1">
        <f t="shared" si="10"/>
        <v>10</v>
      </c>
      <c r="T100" s="1">
        <f t="shared" si="11"/>
        <v>6.0736149423748174</v>
      </c>
      <c r="U100" s="1">
        <v>0</v>
      </c>
      <c r="V100" s="1">
        <v>0</v>
      </c>
      <c r="W100" s="1">
        <v>0</v>
      </c>
      <c r="X100" s="1">
        <v>0</v>
      </c>
      <c r="Y100" s="1">
        <v>0</v>
      </c>
      <c r="Z100" s="1">
        <v>0</v>
      </c>
      <c r="AA100" s="1" t="s">
        <v>51</v>
      </c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3" t="s">
        <v>136</v>
      </c>
      <c r="B101" s="1" t="s">
        <v>38</v>
      </c>
      <c r="C101" s="1"/>
      <c r="D101" s="1">
        <v>30</v>
      </c>
      <c r="E101" s="1"/>
      <c r="F101" s="1">
        <v>30</v>
      </c>
      <c r="G101" s="6">
        <v>0.2</v>
      </c>
      <c r="H101" s="1">
        <v>30</v>
      </c>
      <c r="I101" s="1" t="str">
        <f>VLOOKUP(A101,[1]ОБЩАЯ!$A:$J,10,0)</f>
        <v>матрица</v>
      </c>
      <c r="J101" s="1"/>
      <c r="K101" s="1">
        <f t="shared" si="9"/>
        <v>0</v>
      </c>
      <c r="L101" s="1"/>
      <c r="M101" s="1"/>
      <c r="N101" s="1"/>
      <c r="O101" s="1">
        <f>E101/5</f>
        <v>0</v>
      </c>
      <c r="P101" s="5"/>
      <c r="Q101" s="5"/>
      <c r="R101" s="1"/>
      <c r="S101" s="1" t="e">
        <f t="shared" si="10"/>
        <v>#DIV/0!</v>
      </c>
      <c r="T101" s="1" t="e">
        <f t="shared" si="11"/>
        <v>#DIV/0!</v>
      </c>
      <c r="U101" s="1">
        <v>0</v>
      </c>
      <c r="V101" s="1">
        <v>0</v>
      </c>
      <c r="W101" s="1">
        <v>0</v>
      </c>
      <c r="X101" s="1">
        <v>0</v>
      </c>
      <c r="Y101" s="1">
        <v>0</v>
      </c>
      <c r="Z101" s="1">
        <v>0</v>
      </c>
      <c r="AA101" s="1" t="s">
        <v>138</v>
      </c>
      <c r="AB101" s="1">
        <f>ROUND(P101*G101,0)</f>
        <v>0</v>
      </c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4" t="s">
        <v>139</v>
      </c>
      <c r="B102" s="14" t="s">
        <v>38</v>
      </c>
      <c r="C102" s="14">
        <v>29</v>
      </c>
      <c r="D102" s="14">
        <v>20</v>
      </c>
      <c r="E102" s="19">
        <v>12</v>
      </c>
      <c r="F102" s="19">
        <v>26</v>
      </c>
      <c r="G102" s="15">
        <v>0</v>
      </c>
      <c r="H102" s="14" t="e">
        <v>#N/A</v>
      </c>
      <c r="I102" s="16" t="s">
        <v>50</v>
      </c>
      <c r="J102" s="14">
        <v>12</v>
      </c>
      <c r="K102" s="14">
        <f t="shared" ref="K102" si="18">E102-J102</f>
        <v>0</v>
      </c>
      <c r="L102" s="14"/>
      <c r="M102" s="14"/>
      <c r="N102" s="14"/>
      <c r="O102" s="14">
        <f>E102/5</f>
        <v>2.4</v>
      </c>
      <c r="P102" s="17"/>
      <c r="Q102" s="17"/>
      <c r="R102" s="14"/>
      <c r="S102" s="14">
        <f t="shared" si="10"/>
        <v>10.833333333333334</v>
      </c>
      <c r="T102" s="14">
        <f t="shared" si="11"/>
        <v>10.833333333333334</v>
      </c>
      <c r="U102" s="14">
        <v>0</v>
      </c>
      <c r="V102" s="14">
        <v>0</v>
      </c>
      <c r="W102" s="14">
        <v>0</v>
      </c>
      <c r="X102" s="14">
        <v>0</v>
      </c>
      <c r="Y102" s="14">
        <v>0</v>
      </c>
      <c r="Z102" s="14">
        <v>0</v>
      </c>
      <c r="AA102" s="14"/>
      <c r="AB102" s="14">
        <f>ROUND(P102*G102,0)</f>
        <v>0</v>
      </c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  <row r="493" spans="1:49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</row>
    <row r="494" spans="1:49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</row>
    <row r="495" spans="1:49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</row>
    <row r="496" spans="1:49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</row>
    <row r="497" spans="1:49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</row>
  </sheetData>
  <autoFilter ref="A3:AB102" xr:uid="{37EEA53C-3085-49F0-9ED3-3BC12DF45048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2024-06-19T14:21:07Z</dcterms:created>
  <dcterms:modified xsi:type="dcterms:W3CDTF">2024-06-19T14:48:34Z</dcterms:modified>
</cp:coreProperties>
</file>