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E08CA3B-4A4A-4DF1-B9BA-7435C40A20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O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X486" i="1" s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X460" i="1"/>
  <c r="W460" i="1"/>
  <c r="BO459" i="1"/>
  <c r="BN459" i="1"/>
  <c r="BM459" i="1"/>
  <c r="BL459" i="1"/>
  <c r="Y459" i="1"/>
  <c r="Y460" i="1" s="1"/>
  <c r="X459" i="1"/>
  <c r="O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W419" i="1"/>
  <c r="BO418" i="1"/>
  <c r="BN418" i="1"/>
  <c r="BM418" i="1"/>
  <c r="BL418" i="1"/>
  <c r="Y418" i="1"/>
  <c r="X418" i="1"/>
  <c r="O418" i="1"/>
  <c r="BN417" i="1"/>
  <c r="BL417" i="1"/>
  <c r="X417" i="1"/>
  <c r="X419" i="1" s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X409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X410" i="1" s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X404" i="1" s="1"/>
  <c r="O390" i="1"/>
  <c r="W388" i="1"/>
  <c r="W387" i="1"/>
  <c r="BO386" i="1"/>
  <c r="BN386" i="1"/>
  <c r="BM386" i="1"/>
  <c r="BL386" i="1"/>
  <c r="Y386" i="1"/>
  <c r="X386" i="1"/>
  <c r="O386" i="1"/>
  <c r="BN385" i="1"/>
  <c r="BL385" i="1"/>
  <c r="X385" i="1"/>
  <c r="X387" i="1" s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X376" i="1" s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BO327" i="1"/>
  <c r="BN327" i="1"/>
  <c r="BM327" i="1"/>
  <c r="BL327" i="1"/>
  <c r="Y327" i="1"/>
  <c r="X327" i="1"/>
  <c r="BO326" i="1"/>
  <c r="BN326" i="1"/>
  <c r="BM326" i="1"/>
  <c r="BL326" i="1"/>
  <c r="Y326" i="1"/>
  <c r="X326" i="1"/>
  <c r="O326" i="1"/>
  <c r="BN325" i="1"/>
  <c r="BL325" i="1"/>
  <c r="X325" i="1"/>
  <c r="X339" i="1" s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Y316" i="1" s="1"/>
  <c r="X315" i="1"/>
  <c r="X317" i="1" s="1"/>
  <c r="O315" i="1"/>
  <c r="W313" i="1"/>
  <c r="X312" i="1"/>
  <c r="W312" i="1"/>
  <c r="BO311" i="1"/>
  <c r="BN311" i="1"/>
  <c r="BM311" i="1"/>
  <c r="BL311" i="1"/>
  <c r="Y311" i="1"/>
  <c r="X311" i="1"/>
  <c r="O311" i="1"/>
  <c r="BN310" i="1"/>
  <c r="BL310" i="1"/>
  <c r="X310" i="1"/>
  <c r="O310" i="1"/>
  <c r="BO309" i="1"/>
  <c r="BN309" i="1"/>
  <c r="BM309" i="1"/>
  <c r="BL309" i="1"/>
  <c r="Y309" i="1"/>
  <c r="X309" i="1"/>
  <c r="X313" i="1" s="1"/>
  <c r="O309" i="1"/>
  <c r="W307" i="1"/>
  <c r="X306" i="1"/>
  <c r="W306" i="1"/>
  <c r="BO305" i="1"/>
  <c r="BN305" i="1"/>
  <c r="BM305" i="1"/>
  <c r="BL305" i="1"/>
  <c r="Y305" i="1"/>
  <c r="Y306" i="1" s="1"/>
  <c r="X305" i="1"/>
  <c r="O305" i="1"/>
  <c r="W302" i="1"/>
  <c r="W301" i="1"/>
  <c r="BO300" i="1"/>
  <c r="BN300" i="1"/>
  <c r="BM300" i="1"/>
  <c r="BL300" i="1"/>
  <c r="Y300" i="1"/>
  <c r="X300" i="1"/>
  <c r="O300" i="1"/>
  <c r="BN299" i="1"/>
  <c r="BL299" i="1"/>
  <c r="X299" i="1"/>
  <c r="X301" i="1" s="1"/>
  <c r="O299" i="1"/>
  <c r="W297" i="1"/>
  <c r="W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O283" i="1"/>
  <c r="BN282" i="1"/>
  <c r="BL282" i="1"/>
  <c r="X282" i="1"/>
  <c r="X286" i="1" s="1"/>
  <c r="O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X273" i="1" s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O252" i="1"/>
  <c r="BN252" i="1"/>
  <c r="BM252" i="1"/>
  <c r="BL252" i="1"/>
  <c r="Y252" i="1"/>
  <c r="X252" i="1"/>
  <c r="O252" i="1"/>
  <c r="BN251" i="1"/>
  <c r="BL251" i="1"/>
  <c r="X251" i="1"/>
  <c r="X255" i="1" s="1"/>
  <c r="O251" i="1"/>
  <c r="BO250" i="1"/>
  <c r="BN250" i="1"/>
  <c r="BM250" i="1"/>
  <c r="BL250" i="1"/>
  <c r="Y250" i="1"/>
  <c r="X250" i="1"/>
  <c r="O250" i="1"/>
  <c r="W248" i="1"/>
  <c r="W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W232" i="1"/>
  <c r="W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BO225" i="1"/>
  <c r="BN225" i="1"/>
  <c r="BM225" i="1"/>
  <c r="BL225" i="1"/>
  <c r="Y225" i="1"/>
  <c r="X225" i="1"/>
  <c r="O225" i="1"/>
  <c r="W222" i="1"/>
  <c r="X221" i="1"/>
  <c r="W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X222" i="1" s="1"/>
  <c r="W216" i="1"/>
  <c r="W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BN208" i="1"/>
  <c r="BL208" i="1"/>
  <c r="X208" i="1"/>
  <c r="X216" i="1" s="1"/>
  <c r="O208" i="1"/>
  <c r="W205" i="1"/>
  <c r="W204" i="1"/>
  <c r="BN203" i="1"/>
  <c r="BL203" i="1"/>
  <c r="X203" i="1"/>
  <c r="BN202" i="1"/>
  <c r="BL202" i="1"/>
  <c r="X202" i="1"/>
  <c r="BN201" i="1"/>
  <c r="BL201" i="1"/>
  <c r="X201" i="1"/>
  <c r="O201" i="1"/>
  <c r="BO200" i="1"/>
  <c r="BN200" i="1"/>
  <c r="BM200" i="1"/>
  <c r="BL200" i="1"/>
  <c r="Y200" i="1"/>
  <c r="X200" i="1"/>
  <c r="O200" i="1"/>
  <c r="W198" i="1"/>
  <c r="W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BN193" i="1"/>
  <c r="BL193" i="1"/>
  <c r="X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Y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3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7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7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8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8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3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57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3" i="1"/>
  <c r="W554" i="1"/>
  <c r="W555" i="1"/>
  <c r="Y23" i="1"/>
  <c r="Y24" i="1" s="1"/>
  <c r="BM23" i="1"/>
  <c r="BO23" i="1"/>
  <c r="X24" i="1"/>
  <c r="W553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X553" i="1" s="1"/>
  <c r="D563" i="1"/>
  <c r="Y54" i="1"/>
  <c r="Y57" i="1" s="1"/>
  <c r="BM54" i="1"/>
  <c r="BO54" i="1"/>
  <c r="X58" i="1"/>
  <c r="E563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X89" i="1"/>
  <c r="Y92" i="1"/>
  <c r="Y98" i="1" s="1"/>
  <c r="BM92" i="1"/>
  <c r="BO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Y125" i="1"/>
  <c r="BM125" i="1"/>
  <c r="X126" i="1"/>
  <c r="Y130" i="1"/>
  <c r="BM130" i="1"/>
  <c r="BO130" i="1"/>
  <c r="Y132" i="1"/>
  <c r="BM132" i="1"/>
  <c r="Y134" i="1"/>
  <c r="BM134" i="1"/>
  <c r="X135" i="1"/>
  <c r="Y140" i="1"/>
  <c r="BM140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198" i="1"/>
  <c r="BO182" i="1"/>
  <c r="BM182" i="1"/>
  <c r="Y182" i="1"/>
  <c r="BO185" i="1"/>
  <c r="BM185" i="1"/>
  <c r="Y185" i="1"/>
  <c r="BO190" i="1"/>
  <c r="BM190" i="1"/>
  <c r="Y190" i="1"/>
  <c r="BO193" i="1"/>
  <c r="BM193" i="1"/>
  <c r="Y193" i="1"/>
  <c r="BO195" i="1"/>
  <c r="BM195" i="1"/>
  <c r="Y195" i="1"/>
  <c r="X204" i="1"/>
  <c r="BO202" i="1"/>
  <c r="BM202" i="1"/>
  <c r="Y202" i="1"/>
  <c r="BO210" i="1"/>
  <c r="BM210" i="1"/>
  <c r="Y210" i="1"/>
  <c r="BO214" i="1"/>
  <c r="BM214" i="1"/>
  <c r="Y214" i="1"/>
  <c r="Y221" i="1"/>
  <c r="BO219" i="1"/>
  <c r="BM219" i="1"/>
  <c r="Y219" i="1"/>
  <c r="X231" i="1"/>
  <c r="BO228" i="1"/>
  <c r="BM228" i="1"/>
  <c r="Y228" i="1"/>
  <c r="BO237" i="1"/>
  <c r="BM237" i="1"/>
  <c r="Y237" i="1"/>
  <c r="BO241" i="1"/>
  <c r="BM241" i="1"/>
  <c r="Y241" i="1"/>
  <c r="BO245" i="1"/>
  <c r="BM245" i="1"/>
  <c r="Y245" i="1"/>
  <c r="X254" i="1"/>
  <c r="BO253" i="1"/>
  <c r="BM253" i="1"/>
  <c r="Y253" i="1"/>
  <c r="X266" i="1"/>
  <c r="X267" i="1"/>
  <c r="BO257" i="1"/>
  <c r="BM257" i="1"/>
  <c r="Y257" i="1"/>
  <c r="F9" i="1"/>
  <c r="J9" i="1"/>
  <c r="X49" i="1"/>
  <c r="X82" i="1"/>
  <c r="X136" i="1"/>
  <c r="G563" i="1"/>
  <c r="X144" i="1"/>
  <c r="BO141" i="1"/>
  <c r="X555" i="1" s="1"/>
  <c r="BM141" i="1"/>
  <c r="X554" i="1" s="1"/>
  <c r="BO143" i="1"/>
  <c r="BM143" i="1"/>
  <c r="Y143" i="1"/>
  <c r="X145" i="1"/>
  <c r="H563" i="1"/>
  <c r="X157" i="1"/>
  <c r="BO148" i="1"/>
  <c r="BM148" i="1"/>
  <c r="Y148" i="1"/>
  <c r="BO152" i="1"/>
  <c r="BM152" i="1"/>
  <c r="Y152" i="1"/>
  <c r="BO156" i="1"/>
  <c r="BM156" i="1"/>
  <c r="Y156" i="1"/>
  <c r="X158" i="1"/>
  <c r="I563" i="1"/>
  <c r="X164" i="1"/>
  <c r="BO161" i="1"/>
  <c r="BM161" i="1"/>
  <c r="Y161" i="1"/>
  <c r="Y163" i="1" s="1"/>
  <c r="BO175" i="1"/>
  <c r="BM175" i="1"/>
  <c r="Y175" i="1"/>
  <c r="BO184" i="1"/>
  <c r="BM184" i="1"/>
  <c r="Y184" i="1"/>
  <c r="BO188" i="1"/>
  <c r="BM188" i="1"/>
  <c r="Y188" i="1"/>
  <c r="BO192" i="1"/>
  <c r="BM192" i="1"/>
  <c r="Y192" i="1"/>
  <c r="BO194" i="1"/>
  <c r="BM194" i="1"/>
  <c r="Y194" i="1"/>
  <c r="X197" i="1"/>
  <c r="BO201" i="1"/>
  <c r="BM201" i="1"/>
  <c r="Y201" i="1"/>
  <c r="Y204" i="1" s="1"/>
  <c r="BO203" i="1"/>
  <c r="BM203" i="1"/>
  <c r="Y203" i="1"/>
  <c r="X205" i="1"/>
  <c r="J563" i="1"/>
  <c r="X215" i="1"/>
  <c r="BO208" i="1"/>
  <c r="BM208" i="1"/>
  <c r="Y208" i="1"/>
  <c r="Y215" i="1" s="1"/>
  <c r="BO212" i="1"/>
  <c r="BM212" i="1"/>
  <c r="Y212" i="1"/>
  <c r="BO226" i="1"/>
  <c r="BM226" i="1"/>
  <c r="Y226" i="1"/>
  <c r="Y231" i="1" s="1"/>
  <c r="BO230" i="1"/>
  <c r="BM230" i="1"/>
  <c r="Y230" i="1"/>
  <c r="X232" i="1"/>
  <c r="N563" i="1"/>
  <c r="L563" i="1"/>
  <c r="X248" i="1"/>
  <c r="BO235" i="1"/>
  <c r="BM235" i="1"/>
  <c r="Y235" i="1"/>
  <c r="BO239" i="1"/>
  <c r="BM239" i="1"/>
  <c r="Y239" i="1"/>
  <c r="BO243" i="1"/>
  <c r="BM243" i="1"/>
  <c r="Y243" i="1"/>
  <c r="X247" i="1"/>
  <c r="BO251" i="1"/>
  <c r="BM251" i="1"/>
  <c r="Y251" i="1"/>
  <c r="Y254" i="1" s="1"/>
  <c r="BO259" i="1"/>
  <c r="BM259" i="1"/>
  <c r="Y259" i="1"/>
  <c r="BO261" i="1"/>
  <c r="BM261" i="1"/>
  <c r="Y261" i="1"/>
  <c r="BO265" i="1"/>
  <c r="BM265" i="1"/>
  <c r="Y265" i="1"/>
  <c r="BO270" i="1"/>
  <c r="BM270" i="1"/>
  <c r="Y270" i="1"/>
  <c r="X279" i="1"/>
  <c r="BO284" i="1"/>
  <c r="BM284" i="1"/>
  <c r="Y284" i="1"/>
  <c r="O563" i="1"/>
  <c r="X296" i="1"/>
  <c r="BO289" i="1"/>
  <c r="BM289" i="1"/>
  <c r="Y289" i="1"/>
  <c r="BO293" i="1"/>
  <c r="BM293" i="1"/>
  <c r="Y293" i="1"/>
  <c r="Y312" i="1"/>
  <c r="BO310" i="1"/>
  <c r="BM310" i="1"/>
  <c r="Y310" i="1"/>
  <c r="BO333" i="1"/>
  <c r="BM333" i="1"/>
  <c r="Y333" i="1"/>
  <c r="BO337" i="1"/>
  <c r="BM337" i="1"/>
  <c r="Y337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Y403" i="1" s="1"/>
  <c r="BO395" i="1"/>
  <c r="BM395" i="1"/>
  <c r="Y395" i="1"/>
  <c r="BO399" i="1"/>
  <c r="BM399" i="1"/>
  <c r="Y399" i="1"/>
  <c r="X403" i="1"/>
  <c r="Y409" i="1"/>
  <c r="BO407" i="1"/>
  <c r="BM407" i="1"/>
  <c r="Y407" i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Y455" i="1"/>
  <c r="BO453" i="1"/>
  <c r="BM453" i="1"/>
  <c r="Y453" i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Y536" i="1" s="1"/>
  <c r="X536" i="1"/>
  <c r="BO263" i="1"/>
  <c r="BM263" i="1"/>
  <c r="Y26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Y285" i="1" s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Q563" i="1"/>
  <c r="X338" i="1"/>
  <c r="BO325" i="1"/>
  <c r="BM325" i="1"/>
  <c r="Y325" i="1"/>
  <c r="Y338" i="1" s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Y364" i="1" s="1"/>
  <c r="BO363" i="1"/>
  <c r="BM363" i="1"/>
  <c r="Y363" i="1"/>
  <c r="X365" i="1"/>
  <c r="X370" i="1"/>
  <c r="BO367" i="1"/>
  <c r="BM367" i="1"/>
  <c r="Y367" i="1"/>
  <c r="Y369" i="1" s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BO393" i="1"/>
  <c r="BM393" i="1"/>
  <c r="Y393" i="1"/>
  <c r="BO397" i="1"/>
  <c r="BM397" i="1"/>
  <c r="Y397" i="1"/>
  <c r="BO401" i="1"/>
  <c r="BM401" i="1"/>
  <c r="Y401" i="1"/>
  <c r="BO417" i="1"/>
  <c r="BM417" i="1"/>
  <c r="Y417" i="1"/>
  <c r="Y419" i="1" s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X556" i="1" l="1"/>
  <c r="Y544" i="1"/>
  <c r="Y495" i="1"/>
  <c r="Y481" i="1"/>
  <c r="Y376" i="1"/>
  <c r="Y351" i="1"/>
  <c r="Y296" i="1"/>
  <c r="Y247" i="1"/>
  <c r="Y157" i="1"/>
  <c r="W556" i="1"/>
  <c r="Y519" i="1"/>
  <c r="Y435" i="1"/>
  <c r="Y345" i="1"/>
  <c r="Y273" i="1"/>
  <c r="Y266" i="1"/>
  <c r="Y197" i="1"/>
  <c r="Y144" i="1"/>
  <c r="Y135" i="1"/>
  <c r="Y126" i="1"/>
  <c r="Y116" i="1"/>
  <c r="Y34" i="1"/>
  <c r="Y558" i="1" s="1"/>
  <c r="X557" i="1"/>
</calcChain>
</file>

<file path=xl/sharedStrings.xml><?xml version="1.0" encoding="utf-8"?>
<sst xmlns="http://schemas.openxmlformats.org/spreadsheetml/2006/main" count="2426" uniqueCount="813">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</sst>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3"/>
  <sheetViews>
    <sheetView showGridLines="0" tabSelected="1" topLeftCell="A542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7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2" t="s">
        <v>8</v>
      </c>
      <c r="B5" s="533"/>
      <c r="C5" s="534"/>
      <c r="D5" s="427"/>
      <c r="E5" s="429"/>
      <c r="F5" s="732" t="s">
        <v>9</v>
      </c>
      <c r="G5" s="534"/>
      <c r="H5" s="427"/>
      <c r="I5" s="428"/>
      <c r="J5" s="428"/>
      <c r="K5" s="428"/>
      <c r="L5" s="429"/>
      <c r="M5" s="58"/>
      <c r="O5" s="24" t="s">
        <v>10</v>
      </c>
      <c r="P5" s="773">
        <v>45463</v>
      </c>
      <c r="Q5" s="548"/>
      <c r="S5" s="629" t="s">
        <v>11</v>
      </c>
      <c r="T5" s="443"/>
      <c r="U5" s="632" t="s">
        <v>12</v>
      </c>
      <c r="V5" s="548"/>
      <c r="AA5" s="51"/>
      <c r="AB5" s="51"/>
      <c r="AC5" s="51"/>
    </row>
    <row r="6" spans="1:30" s="381" customFormat="1" ht="24" customHeight="1" x14ac:dyDescent="0.2">
      <c r="A6" s="532" t="s">
        <v>13</v>
      </c>
      <c r="B6" s="533"/>
      <c r="C6" s="534"/>
      <c r="D6" s="698" t="s">
        <v>14</v>
      </c>
      <c r="E6" s="699"/>
      <c r="F6" s="699"/>
      <c r="G6" s="699"/>
      <c r="H6" s="699"/>
      <c r="I6" s="699"/>
      <c r="J6" s="699"/>
      <c r="K6" s="699"/>
      <c r="L6" s="548"/>
      <c r="M6" s="59"/>
      <c r="O6" s="24" t="s">
        <v>15</v>
      </c>
      <c r="P6" s="408" t="str">
        <f>IF(P5=0," ",CHOOSE(WEEKDAY(P5,2),"Понедельник","Вторник","Среда","Четверг","Пятница","Суббота","Воскресенье"))</f>
        <v>Четверг</v>
      </c>
      <c r="Q6" s="390"/>
      <c r="S6" s="442" t="s">
        <v>16</v>
      </c>
      <c r="T6" s="443"/>
      <c r="U6" s="691" t="s">
        <v>17</v>
      </c>
      <c r="V6" s="46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0"/>
      <c r="M7" s="60"/>
      <c r="O7" s="24"/>
      <c r="P7" s="42"/>
      <c r="Q7" s="42"/>
      <c r="S7" s="396"/>
      <c r="T7" s="443"/>
      <c r="U7" s="692"/>
      <c r="V7" s="693"/>
      <c r="AA7" s="51"/>
      <c r="AB7" s="51"/>
      <c r="AC7" s="51"/>
    </row>
    <row r="8" spans="1:30" s="381" customFormat="1" ht="25.5" customHeight="1" x14ac:dyDescent="0.2">
      <c r="A8" s="777" t="s">
        <v>18</v>
      </c>
      <c r="B8" s="414"/>
      <c r="C8" s="415"/>
      <c r="D8" s="492"/>
      <c r="E8" s="493"/>
      <c r="F8" s="493"/>
      <c r="G8" s="493"/>
      <c r="H8" s="493"/>
      <c r="I8" s="493"/>
      <c r="J8" s="493"/>
      <c r="K8" s="493"/>
      <c r="L8" s="494"/>
      <c r="M8" s="61"/>
      <c r="O8" s="24" t="s">
        <v>19</v>
      </c>
      <c r="P8" s="579">
        <v>0.41666666666666669</v>
      </c>
      <c r="Q8" s="580"/>
      <c r="S8" s="396"/>
      <c r="T8" s="443"/>
      <c r="U8" s="692"/>
      <c r="V8" s="693"/>
      <c r="AA8" s="51"/>
      <c r="AB8" s="51"/>
      <c r="AC8" s="51"/>
    </row>
    <row r="9" spans="1:30" s="381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5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39"/>
      <c r="Q9" s="540"/>
      <c r="S9" s="396"/>
      <c r="T9" s="443"/>
      <c r="U9" s="694"/>
      <c r="V9" s="695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5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6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39"/>
      <c r="Q10" s="640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26" t="s">
        <v>27</v>
      </c>
      <c r="V11" s="54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4" t="s">
        <v>28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4"/>
      <c r="M12" s="62"/>
      <c r="O12" s="24" t="s">
        <v>29</v>
      </c>
      <c r="P12" s="579"/>
      <c r="Q12" s="580"/>
      <c r="R12" s="23"/>
      <c r="T12" s="24"/>
      <c r="U12" s="500"/>
      <c r="V12" s="396"/>
      <c r="AA12" s="51"/>
      <c r="AB12" s="51"/>
      <c r="AC12" s="51"/>
    </row>
    <row r="13" spans="1:30" s="381" customFormat="1" ht="23.25" customHeight="1" x14ac:dyDescent="0.2">
      <c r="A13" s="724" t="s">
        <v>30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4"/>
      <c r="M13" s="62"/>
      <c r="N13" s="26"/>
      <c r="O13" s="26" t="s">
        <v>31</v>
      </c>
      <c r="P13" s="626"/>
      <c r="Q13" s="54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4" t="s">
        <v>32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7" t="s">
        <v>33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4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54" t="s">
        <v>37</v>
      </c>
      <c r="D17" s="437" t="s">
        <v>38</v>
      </c>
      <c r="E17" s="467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66"/>
      <c r="Q17" s="466"/>
      <c r="R17" s="466"/>
      <c r="S17" s="467"/>
      <c r="T17" s="764" t="s">
        <v>49</v>
      </c>
      <c r="U17" s="534"/>
      <c r="V17" s="437" t="s">
        <v>50</v>
      </c>
      <c r="W17" s="437" t="s">
        <v>51</v>
      </c>
      <c r="X17" s="789" t="s">
        <v>52</v>
      </c>
      <c r="Y17" s="437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0"/>
      <c r="BB17" s="762" t="s">
        <v>57</v>
      </c>
    </row>
    <row r="18" spans="1:67" ht="14.25" customHeight="1" x14ac:dyDescent="0.2">
      <c r="A18" s="438"/>
      <c r="B18" s="438"/>
      <c r="C18" s="438"/>
      <c r="D18" s="468"/>
      <c r="E18" s="470"/>
      <c r="F18" s="438"/>
      <c r="G18" s="438"/>
      <c r="H18" s="438"/>
      <c r="I18" s="438"/>
      <c r="J18" s="438"/>
      <c r="K18" s="438"/>
      <c r="L18" s="438"/>
      <c r="M18" s="438"/>
      <c r="N18" s="438"/>
      <c r="O18" s="468"/>
      <c r="P18" s="469"/>
      <c r="Q18" s="469"/>
      <c r="R18" s="469"/>
      <c r="S18" s="470"/>
      <c r="T18" s="382" t="s">
        <v>58</v>
      </c>
      <c r="U18" s="382" t="s">
        <v>59</v>
      </c>
      <c r="V18" s="438"/>
      <c r="W18" s="438"/>
      <c r="X18" s="790"/>
      <c r="Y18" s="438"/>
      <c r="Z18" s="656"/>
      <c r="AA18" s="656"/>
      <c r="AB18" s="482"/>
      <c r="AC18" s="483"/>
      <c r="AD18" s="484"/>
      <c r="AE18" s="491"/>
      <c r="BB18" s="396"/>
    </row>
    <row r="19" spans="1:67" ht="27.75" customHeight="1" x14ac:dyDescent="0.2">
      <c r="A19" s="455" t="s">
        <v>60</v>
      </c>
      <c r="B19" s="456"/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48"/>
      <c r="AA19" s="48"/>
    </row>
    <row r="20" spans="1:67" ht="16.5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customHeight="1" x14ac:dyDescent="0.2">
      <c r="A44" s="455" t="s">
        <v>95</v>
      </c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456"/>
      <c r="Y44" s="456"/>
      <c r="Z44" s="48"/>
      <c r="AA44" s="48"/>
    </row>
    <row r="45" spans="1:67" ht="16.5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87">
        <f>IFERROR(W47/H47,"0")+IFERROR(W48/H48,"0")</f>
        <v>0</v>
      </c>
      <c r="X49" s="387">
        <f>IFERROR(X47/H47,"0")+IFERROR(X48/H48,"0")</f>
        <v>0</v>
      </c>
      <c r="Y49" s="387">
        <f>IFERROR(IF(Y47="",0,Y47),"0")+IFERROR(IF(Y48="",0,Y48),"0")</f>
        <v>0</v>
      </c>
      <c r="Z49" s="388"/>
      <c r="AA49" s="388"/>
    </row>
    <row r="50" spans="1:67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87">
        <f>IFERROR(SUM(W47:W48),"0")</f>
        <v>0</v>
      </c>
      <c r="X50" s="387">
        <f>IFERROR(SUM(X47:X48),"0")</f>
        <v>0</v>
      </c>
      <c r="Y50" s="37"/>
      <c r="Z50" s="388"/>
      <c r="AA50" s="388"/>
    </row>
    <row r="51" spans="1:67" ht="16.5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0</v>
      </c>
      <c r="X56" s="386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87">
        <f>IFERROR(W53/H53,"0")+IFERROR(W54/H54,"0")+IFERROR(W55/H55,"0")+IFERROR(W56/H56,"0")</f>
        <v>0</v>
      </c>
      <c r="X57" s="387">
        <f>IFERROR(X53/H53,"0")+IFERROR(X54/H54,"0")+IFERROR(X55/H55,"0")+IFERROR(X56/H56,"0")</f>
        <v>0</v>
      </c>
      <c r="Y57" s="387">
        <f>IFERROR(IF(Y53="",0,Y53),"0")+IFERROR(IF(Y54="",0,Y54),"0")+IFERROR(IF(Y55="",0,Y55),"0")+IFERROR(IF(Y56="",0,Y56),"0")</f>
        <v>0</v>
      </c>
      <c r="Z57" s="388"/>
      <c r="AA57" s="388"/>
    </row>
    <row r="58" spans="1:67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87">
        <f>IFERROR(SUM(W53:W56),"0")</f>
        <v>0</v>
      </c>
      <c r="X58" s="387">
        <f>IFERROR(SUM(X53:X56),"0")</f>
        <v>0</v>
      </c>
      <c r="Y58" s="37"/>
      <c r="Z58" s="388"/>
      <c r="AA58" s="388"/>
    </row>
    <row r="59" spans="1:67" ht="16.5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0</v>
      </c>
      <c r="X65" s="386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0</v>
      </c>
      <c r="X66" s="386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3" t="s">
        <v>70</v>
      </c>
      <c r="P81" s="414"/>
      <c r="Q81" s="414"/>
      <c r="R81" s="414"/>
      <c r="S81" s="414"/>
      <c r="T81" s="414"/>
      <c r="U81" s="415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88"/>
      <c r="AA81" s="388"/>
    </row>
    <row r="82" spans="1:67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3" t="s">
        <v>70</v>
      </c>
      <c r="P82" s="414"/>
      <c r="Q82" s="414"/>
      <c r="R82" s="414"/>
      <c r="S82" s="414"/>
      <c r="T82" s="414"/>
      <c r="U82" s="415"/>
      <c r="V82" s="37" t="s">
        <v>66</v>
      </c>
      <c r="W82" s="387">
        <f>IFERROR(SUM(W61:W80),"0")</f>
        <v>0</v>
      </c>
      <c r="X82" s="387">
        <f>IFERROR(SUM(X61:X80),"0")</f>
        <v>0</v>
      </c>
      <c r="Y82" s="37"/>
      <c r="Z82" s="388"/>
      <c r="AA82" s="388"/>
    </row>
    <row r="83" spans="1:67" ht="14.25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3" t="s">
        <v>70</v>
      </c>
      <c r="P88" s="414"/>
      <c r="Q88" s="414"/>
      <c r="R88" s="414"/>
      <c r="S88" s="414"/>
      <c r="T88" s="414"/>
      <c r="U88" s="415"/>
      <c r="V88" s="37" t="s">
        <v>71</v>
      </c>
      <c r="W88" s="387">
        <f>IFERROR(W84/H84,"0")+IFERROR(W85/H85,"0")+IFERROR(W86/H86,"0")+IFERROR(W87/H87,"0")</f>
        <v>0</v>
      </c>
      <c r="X88" s="387">
        <f>IFERROR(X84/H84,"0")+IFERROR(X85/H85,"0")+IFERROR(X86/H86,"0")+IFERROR(X87/H87,"0")</f>
        <v>0</v>
      </c>
      <c r="Y88" s="387">
        <f>IFERROR(IF(Y84="",0,Y84),"0")+IFERROR(IF(Y85="",0,Y85),"0")+IFERROR(IF(Y86="",0,Y86),"0")+IFERROR(IF(Y87="",0,Y87),"0")</f>
        <v>0</v>
      </c>
      <c r="Z88" s="388"/>
      <c r="AA88" s="388"/>
    </row>
    <row r="89" spans="1:67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3" t="s">
        <v>70</v>
      </c>
      <c r="P89" s="414"/>
      <c r="Q89" s="414"/>
      <c r="R89" s="414"/>
      <c r="S89" s="414"/>
      <c r="T89" s="414"/>
      <c r="U89" s="415"/>
      <c r="V89" s="37" t="s">
        <v>66</v>
      </c>
      <c r="W89" s="387">
        <f>IFERROR(SUM(W84:W87),"0")</f>
        <v>0</v>
      </c>
      <c r="X89" s="387">
        <f>IFERROR(SUM(X84:X87),"0")</f>
        <v>0</v>
      </c>
      <c r="Y89" s="37"/>
      <c r="Z89" s="388"/>
      <c r="AA89" s="388"/>
    </row>
    <row r="90" spans="1:67" ht="14.25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3" t="s">
        <v>70</v>
      </c>
      <c r="P98" s="414"/>
      <c r="Q98" s="414"/>
      <c r="R98" s="414"/>
      <c r="S98" s="414"/>
      <c r="T98" s="414"/>
      <c r="U98" s="415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3" t="s">
        <v>70</v>
      </c>
      <c r="P99" s="414"/>
      <c r="Q99" s="414"/>
      <c r="R99" s="414"/>
      <c r="S99" s="414"/>
      <c r="T99" s="414"/>
      <c r="U99" s="415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0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0</v>
      </c>
      <c r="X104" s="386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3" t="s">
        <v>70</v>
      </c>
      <c r="P116" s="414"/>
      <c r="Q116" s="414"/>
      <c r="R116" s="414"/>
      <c r="S116" s="414"/>
      <c r="T116" s="414"/>
      <c r="U116" s="415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88"/>
      <c r="AA116" s="388"/>
    </row>
    <row r="117" spans="1:67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3" t="s">
        <v>70</v>
      </c>
      <c r="P117" s="414"/>
      <c r="Q117" s="414"/>
      <c r="R117" s="414"/>
      <c r="S117" s="414"/>
      <c r="T117" s="414"/>
      <c r="U117" s="415"/>
      <c r="V117" s="37" t="s">
        <v>66</v>
      </c>
      <c r="W117" s="387">
        <f>IFERROR(SUM(W101:W115),"0")</f>
        <v>0</v>
      </c>
      <c r="X117" s="387">
        <f>IFERROR(SUM(X101:X115),"0")</f>
        <v>0</v>
      </c>
      <c r="Y117" s="37"/>
      <c r="Z117" s="388"/>
      <c r="AA117" s="388"/>
    </row>
    <row r="118" spans="1:67" ht="14.25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3" t="s">
        <v>70</v>
      </c>
      <c r="P126" s="414"/>
      <c r="Q126" s="414"/>
      <c r="R126" s="414"/>
      <c r="S126" s="414"/>
      <c r="T126" s="414"/>
      <c r="U126" s="415"/>
      <c r="V126" s="37" t="s">
        <v>71</v>
      </c>
      <c r="W126" s="387">
        <f>IFERROR(W119/H119,"0")+IFERROR(W120/H120,"0")+IFERROR(W121/H121,"0")+IFERROR(W122/H122,"0")+IFERROR(W123/H123,"0")+IFERROR(W124/H124,"0")+IFERROR(W125/H125,"0")</f>
        <v>0</v>
      </c>
      <c r="X126" s="387">
        <f>IFERROR(X119/H119,"0")+IFERROR(X120/H120,"0")+IFERROR(X121/H121,"0")+IFERROR(X122/H122,"0")+IFERROR(X123/H123,"0")+IFERROR(X124/H124,"0")+IFERROR(X125/H125,"0")</f>
        <v>0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88"/>
      <c r="AA126" s="388"/>
    </row>
    <row r="127" spans="1:67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3" t="s">
        <v>70</v>
      </c>
      <c r="P127" s="414"/>
      <c r="Q127" s="414"/>
      <c r="R127" s="414"/>
      <c r="S127" s="414"/>
      <c r="T127" s="414"/>
      <c r="U127" s="415"/>
      <c r="V127" s="37" t="s">
        <v>66</v>
      </c>
      <c r="W127" s="387">
        <f>IFERROR(SUM(W119:W125),"0")</f>
        <v>0</v>
      </c>
      <c r="X127" s="387">
        <f>IFERROR(SUM(X119:X125),"0")</f>
        <v>0</v>
      </c>
      <c r="Y127" s="37"/>
      <c r="Z127" s="388"/>
      <c r="AA127" s="388"/>
    </row>
    <row r="128" spans="1:67" ht="16.5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0</v>
      </c>
      <c r="X130" s="386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0</v>
      </c>
      <c r="X133" s="386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3" t="s">
        <v>70</v>
      </c>
      <c r="P135" s="414"/>
      <c r="Q135" s="414"/>
      <c r="R135" s="414"/>
      <c r="S135" s="414"/>
      <c r="T135" s="414"/>
      <c r="U135" s="415"/>
      <c r="V135" s="37" t="s">
        <v>71</v>
      </c>
      <c r="W135" s="387">
        <f>IFERROR(W130/H130,"0")+IFERROR(W131/H131,"0")+IFERROR(W132/H132,"0")+IFERROR(W133/H133,"0")+IFERROR(W134/H134,"0")</f>
        <v>0</v>
      </c>
      <c r="X135" s="387">
        <f>IFERROR(X130/H130,"0")+IFERROR(X131/H131,"0")+IFERROR(X132/H132,"0")+IFERROR(X133/H133,"0")+IFERROR(X134/H134,"0")</f>
        <v>0</v>
      </c>
      <c r="Y135" s="387">
        <f>IFERROR(IF(Y130="",0,Y130),"0")+IFERROR(IF(Y131="",0,Y131),"0")+IFERROR(IF(Y132="",0,Y132),"0")+IFERROR(IF(Y133="",0,Y133),"0")+IFERROR(IF(Y134="",0,Y134),"0")</f>
        <v>0</v>
      </c>
      <c r="Z135" s="388"/>
      <c r="AA135" s="388"/>
    </row>
    <row r="136" spans="1:67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3" t="s">
        <v>70</v>
      </c>
      <c r="P136" s="414"/>
      <c r="Q136" s="414"/>
      <c r="R136" s="414"/>
      <c r="S136" s="414"/>
      <c r="T136" s="414"/>
      <c r="U136" s="415"/>
      <c r="V136" s="37" t="s">
        <v>66</v>
      </c>
      <c r="W136" s="387">
        <f>IFERROR(SUM(W130:W134),"0")</f>
        <v>0</v>
      </c>
      <c r="X136" s="387">
        <f>IFERROR(SUM(X130:X134),"0")</f>
        <v>0</v>
      </c>
      <c r="Y136" s="37"/>
      <c r="Z136" s="388"/>
      <c r="AA136" s="388"/>
    </row>
    <row r="137" spans="1:67" ht="27.75" customHeight="1" x14ac:dyDescent="0.2">
      <c r="A137" s="455" t="s">
        <v>228</v>
      </c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48"/>
      <c r="AA137" s="48"/>
    </row>
    <row r="138" spans="1:67" ht="16.5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1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3" t="s">
        <v>70</v>
      </c>
      <c r="P144" s="414"/>
      <c r="Q144" s="414"/>
      <c r="R144" s="414"/>
      <c r="S144" s="414"/>
      <c r="T144" s="414"/>
      <c r="U144" s="415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3" t="s">
        <v>70</v>
      </c>
      <c r="P145" s="414"/>
      <c r="Q145" s="414"/>
      <c r="R145" s="414"/>
      <c r="S145" s="414"/>
      <c r="T145" s="414"/>
      <c r="U145" s="415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0</v>
      </c>
      <c r="X148" s="386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0</v>
      </c>
      <c r="X149" s="386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0</v>
      </c>
      <c r="X150" s="386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0</v>
      </c>
      <c r="X151" s="386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3" t="s">
        <v>70</v>
      </c>
      <c r="P157" s="414"/>
      <c r="Q157" s="414"/>
      <c r="R157" s="414"/>
      <c r="S157" s="414"/>
      <c r="T157" s="414"/>
      <c r="U157" s="415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0</v>
      </c>
      <c r="X157" s="387">
        <f>IFERROR(X148/H148,"0")+IFERROR(X149/H149,"0")+IFERROR(X150/H150,"0")+IFERROR(X151/H151,"0")+IFERROR(X152/H152,"0")+IFERROR(X153/H153,"0")+IFERROR(X154/H154,"0")+IFERROR(X155/H155,"0")+IFERROR(X156/H156,"0")</f>
        <v>0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88"/>
      <c r="AA157" s="388"/>
    </row>
    <row r="158" spans="1:67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3" t="s">
        <v>70</v>
      </c>
      <c r="P158" s="414"/>
      <c r="Q158" s="414"/>
      <c r="R158" s="414"/>
      <c r="S158" s="414"/>
      <c r="T158" s="414"/>
      <c r="U158" s="415"/>
      <c r="V158" s="37" t="s">
        <v>66</v>
      </c>
      <c r="W158" s="387">
        <f>IFERROR(SUM(W148:W156),"0")</f>
        <v>0</v>
      </c>
      <c r="X158" s="387">
        <f>IFERROR(SUM(X148:X156),"0")</f>
        <v>0</v>
      </c>
      <c r="Y158" s="37"/>
      <c r="Z158" s="388"/>
      <c r="AA158" s="388"/>
    </row>
    <row r="159" spans="1:67" ht="16.5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0</v>
      </c>
      <c r="X162" s="386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3" t="s">
        <v>70</v>
      </c>
      <c r="P163" s="414"/>
      <c r="Q163" s="414"/>
      <c r="R163" s="414"/>
      <c r="S163" s="414"/>
      <c r="T163" s="414"/>
      <c r="U163" s="415"/>
      <c r="V163" s="37" t="s">
        <v>71</v>
      </c>
      <c r="W163" s="387">
        <f>IFERROR(W161/H161,"0")+IFERROR(W162/H162,"0")</f>
        <v>0</v>
      </c>
      <c r="X163" s="387">
        <f>IFERROR(X161/H161,"0")+IFERROR(X162/H162,"0")</f>
        <v>0</v>
      </c>
      <c r="Y163" s="387">
        <f>IFERROR(IF(Y161="",0,Y161),"0")+IFERROR(IF(Y162="",0,Y162),"0")</f>
        <v>0</v>
      </c>
      <c r="Z163" s="388"/>
      <c r="AA163" s="388"/>
    </row>
    <row r="164" spans="1:67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3" t="s">
        <v>70</v>
      </c>
      <c r="P164" s="414"/>
      <c r="Q164" s="414"/>
      <c r="R164" s="414"/>
      <c r="S164" s="414"/>
      <c r="T164" s="414"/>
      <c r="U164" s="415"/>
      <c r="V164" s="37" t="s">
        <v>66</v>
      </c>
      <c r="W164" s="387">
        <f>IFERROR(SUM(W161:W162),"0")</f>
        <v>0</v>
      </c>
      <c r="X164" s="387">
        <f>IFERROR(SUM(X161:X162),"0")</f>
        <v>0</v>
      </c>
      <c r="Y164" s="37"/>
      <c r="Z164" s="388"/>
      <c r="AA164" s="388"/>
    </row>
    <row r="165" spans="1:67" ht="14.25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3" t="s">
        <v>70</v>
      </c>
      <c r="P168" s="414"/>
      <c r="Q168" s="414"/>
      <c r="R168" s="414"/>
      <c r="S168" s="414"/>
      <c r="T168" s="414"/>
      <c r="U168" s="415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3" t="s">
        <v>70</v>
      </c>
      <c r="P169" s="414"/>
      <c r="Q169" s="414"/>
      <c r="R169" s="414"/>
      <c r="S169" s="414"/>
      <c r="T169" s="414"/>
      <c r="U169" s="415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4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73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0</v>
      </c>
      <c r="X173" s="386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0</v>
      </c>
      <c r="X174" s="386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0</v>
      </c>
      <c r="X176" s="386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3" t="s">
        <v>70</v>
      </c>
      <c r="P179" s="414"/>
      <c r="Q179" s="414"/>
      <c r="R179" s="414"/>
      <c r="S179" s="414"/>
      <c r="T179" s="414"/>
      <c r="U179" s="415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0</v>
      </c>
      <c r="X179" s="387">
        <f>IFERROR(X171/H171,"0")+IFERROR(X172/H172,"0")+IFERROR(X173/H173,"0")+IFERROR(X174/H174,"0")+IFERROR(X175/H175,"0")+IFERROR(X176/H176,"0")+IFERROR(X177/H177,"0")+IFERROR(X178/H178,"0")</f>
        <v>0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88"/>
      <c r="AA179" s="388"/>
    </row>
    <row r="180" spans="1:67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3" t="s">
        <v>70</v>
      </c>
      <c r="P180" s="414"/>
      <c r="Q180" s="414"/>
      <c r="R180" s="414"/>
      <c r="S180" s="414"/>
      <c r="T180" s="414"/>
      <c r="U180" s="415"/>
      <c r="V180" s="37" t="s">
        <v>66</v>
      </c>
      <c r="W180" s="387">
        <f>IFERROR(SUM(W171:W178),"0")</f>
        <v>0</v>
      </c>
      <c r="X180" s="387">
        <f>IFERROR(SUM(X171:X178),"0")</f>
        <v>0</v>
      </c>
      <c r="Y180" s="37"/>
      <c r="Z180" s="388"/>
      <c r="AA180" s="388"/>
    </row>
    <row r="181" spans="1:67" ht="14.25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0</v>
      </c>
      <c r="X183" s="386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4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27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84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7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9"/>
        <v>0</v>
      </c>
      <c r="Y188" s="36" t="str">
        <f>IFERROR(IF(X188=0,"",ROUNDUP(X188/H188,0)*0.00753),"")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1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0</v>
      </c>
      <c r="X193" s="386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9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6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0</v>
      </c>
      <c r="X195" s="386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3" t="s">
        <v>70</v>
      </c>
      <c r="P197" s="414"/>
      <c r="Q197" s="414"/>
      <c r="R197" s="414"/>
      <c r="S197" s="414"/>
      <c r="T197" s="414"/>
      <c r="U197" s="415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0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0</v>
      </c>
      <c r="Z197" s="388"/>
      <c r="AA197" s="388"/>
    </row>
    <row r="198" spans="1:67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3" t="s">
        <v>70</v>
      </c>
      <c r="P198" s="414"/>
      <c r="Q198" s="414"/>
      <c r="R198" s="414"/>
      <c r="S198" s="414"/>
      <c r="T198" s="414"/>
      <c r="U198" s="415"/>
      <c r="V198" s="37" t="s">
        <v>66</v>
      </c>
      <c r="W198" s="387">
        <f>IFERROR(SUM(W182:W196),"0")</f>
        <v>0</v>
      </c>
      <c r="X198" s="387">
        <f>IFERROR(SUM(X182:X196),"0")</f>
        <v>0</v>
      </c>
      <c r="Y198" s="37"/>
      <c r="Z198" s="388"/>
      <c r="AA198" s="388"/>
    </row>
    <row r="199" spans="1:67" ht="14.25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17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0</v>
      </c>
      <c r="X202" s="386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3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0</v>
      </c>
      <c r="X203" s="386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3" t="s">
        <v>70</v>
      </c>
      <c r="P204" s="414"/>
      <c r="Q204" s="414"/>
      <c r="R204" s="414"/>
      <c r="S204" s="414"/>
      <c r="T204" s="414"/>
      <c r="U204" s="415"/>
      <c r="V204" s="37" t="s">
        <v>71</v>
      </c>
      <c r="W204" s="387">
        <f>IFERROR(W200/H200,"0")+IFERROR(W201/H201,"0")+IFERROR(W202/H202,"0")+IFERROR(W203/H203,"0")</f>
        <v>0</v>
      </c>
      <c r="X204" s="387">
        <f>IFERROR(X200/H200,"0")+IFERROR(X201/H201,"0")+IFERROR(X202/H202,"0")+IFERROR(X203/H203,"0")</f>
        <v>0</v>
      </c>
      <c r="Y204" s="387">
        <f>IFERROR(IF(Y200="",0,Y200),"0")+IFERROR(IF(Y201="",0,Y201),"0")+IFERROR(IF(Y202="",0,Y202),"0")+IFERROR(IF(Y203="",0,Y203),"0")</f>
        <v>0</v>
      </c>
      <c r="Z204" s="388"/>
      <c r="AA204" s="388"/>
    </row>
    <row r="205" spans="1:67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3" t="s">
        <v>70</v>
      </c>
      <c r="P205" s="414"/>
      <c r="Q205" s="414"/>
      <c r="R205" s="414"/>
      <c r="S205" s="414"/>
      <c r="T205" s="414"/>
      <c r="U205" s="415"/>
      <c r="V205" s="37" t="s">
        <v>66</v>
      </c>
      <c r="W205" s="387">
        <f>IFERROR(SUM(W200:W203),"0")</f>
        <v>0</v>
      </c>
      <c r="X205" s="387">
        <f>IFERROR(SUM(X200:X203),"0")</f>
        <v>0</v>
      </c>
      <c r="Y205" s="37"/>
      <c r="Z205" s="388"/>
      <c r="AA205" s="388"/>
    </row>
    <row r="206" spans="1:67" ht="16.5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0</v>
      </c>
      <c r="X210" s="386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0</v>
      </c>
      <c r="X213" s="386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3" t="s">
        <v>70</v>
      </c>
      <c r="P215" s="414"/>
      <c r="Q215" s="414"/>
      <c r="R215" s="414"/>
      <c r="S215" s="414"/>
      <c r="T215" s="414"/>
      <c r="U215" s="415"/>
      <c r="V215" s="37" t="s">
        <v>71</v>
      </c>
      <c r="W215" s="387">
        <f>IFERROR(W208/H208,"0")+IFERROR(W209/H209,"0")+IFERROR(W210/H210,"0")+IFERROR(W211/H211,"0")+IFERROR(W212/H212,"0")+IFERROR(W213/H213,"0")+IFERROR(W214/H214,"0")</f>
        <v>0</v>
      </c>
      <c r="X215" s="387">
        <f>IFERROR(X208/H208,"0")+IFERROR(X209/H209,"0")+IFERROR(X210/H210,"0")+IFERROR(X211/H211,"0")+IFERROR(X212/H212,"0")+IFERROR(X213/H213,"0")+IFERROR(X214/H214,"0")</f>
        <v>0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388"/>
      <c r="AA215" s="388"/>
    </row>
    <row r="216" spans="1:67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3" t="s">
        <v>70</v>
      </c>
      <c r="P216" s="414"/>
      <c r="Q216" s="414"/>
      <c r="R216" s="414"/>
      <c r="S216" s="414"/>
      <c r="T216" s="414"/>
      <c r="U216" s="415"/>
      <c r="V216" s="37" t="s">
        <v>66</v>
      </c>
      <c r="W216" s="387">
        <f>IFERROR(SUM(W208:W214),"0")</f>
        <v>0</v>
      </c>
      <c r="X216" s="387">
        <f>IFERROR(SUM(X208:X214),"0")</f>
        <v>0</v>
      </c>
      <c r="Y216" s="37"/>
      <c r="Z216" s="388"/>
      <c r="AA216" s="388"/>
    </row>
    <row r="217" spans="1:67" ht="14.25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44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3" t="s">
        <v>70</v>
      </c>
      <c r="P221" s="414"/>
      <c r="Q221" s="414"/>
      <c r="R221" s="414"/>
      <c r="S221" s="414"/>
      <c r="T221" s="414"/>
      <c r="U221" s="415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3" t="s">
        <v>70</v>
      </c>
      <c r="P222" s="414"/>
      <c r="Q222" s="414"/>
      <c r="R222" s="414"/>
      <c r="S222" s="414"/>
      <c r="T222" s="414"/>
      <c r="U222" s="415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 t="shared" ref="X225:X230" si="49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64"/>
      <c r="BB225" s="194" t="s">
        <v>1</v>
      </c>
      <c r="BL225" s="64">
        <f t="shared" ref="BL225:BL230" si="50">IFERROR(W225*I225/H225,"0")</f>
        <v>0</v>
      </c>
      <c r="BM225" s="64">
        <f t="shared" ref="BM225:BM230" si="51">IFERROR(X225*I225/H225,"0")</f>
        <v>0</v>
      </c>
      <c r="BN225" s="64">
        <f t="shared" ref="BN225:BN230" si="52">IFERROR(1/J225*(W225/H225),"0")</f>
        <v>0</v>
      </c>
      <c r="BO225" s="64">
        <f t="shared" ref="BO225:BO230" si="53">IFERROR(1/J225*(X225/H225),"0")</f>
        <v>0</v>
      </c>
    </row>
    <row r="226" spans="1:67" ht="27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0</v>
      </c>
      <c r="X228" s="386">
        <f t="shared" si="49"/>
        <v>0</v>
      </c>
      <c r="Y228" s="36" t="str">
        <f>IFERROR(IF(X228=0,"",ROUNDUP(X228/H228,0)*0.00937),"")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3" t="s">
        <v>70</v>
      </c>
      <c r="P231" s="414"/>
      <c r="Q231" s="414"/>
      <c r="R231" s="414"/>
      <c r="S231" s="414"/>
      <c r="T231" s="414"/>
      <c r="U231" s="415"/>
      <c r="V231" s="37" t="s">
        <v>71</v>
      </c>
      <c r="W231" s="387">
        <f>IFERROR(W225/H225,"0")+IFERROR(W226/H226,"0")+IFERROR(W227/H227,"0")+IFERROR(W228/H228,"0")+IFERROR(W229/H229,"0")+IFERROR(W230/H230,"0")</f>
        <v>0</v>
      </c>
      <c r="X231" s="387">
        <f>IFERROR(X225/H225,"0")+IFERROR(X226/H226,"0")+IFERROR(X227/H227,"0")+IFERROR(X228/H228,"0")+IFERROR(X229/H229,"0")+IFERROR(X230/H230,"0")</f>
        <v>0</v>
      </c>
      <c r="Y231" s="387">
        <f>IFERROR(IF(Y225="",0,Y225),"0")+IFERROR(IF(Y226="",0,Y226),"0")+IFERROR(IF(Y227="",0,Y227),"0")+IFERROR(IF(Y228="",0,Y228),"0")+IFERROR(IF(Y229="",0,Y229),"0")+IFERROR(IF(Y230="",0,Y230),"0")</f>
        <v>0</v>
      </c>
      <c r="Z231" s="388"/>
      <c r="AA231" s="388"/>
    </row>
    <row r="232" spans="1:67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3" t="s">
        <v>70</v>
      </c>
      <c r="P232" s="414"/>
      <c r="Q232" s="414"/>
      <c r="R232" s="414"/>
      <c r="S232" s="414"/>
      <c r="T232" s="414"/>
      <c r="U232" s="415"/>
      <c r="V232" s="37" t="s">
        <v>66</v>
      </c>
      <c r="W232" s="387">
        <f>IFERROR(SUM(W225:W230),"0")</f>
        <v>0</v>
      </c>
      <c r="X232" s="387">
        <f>IFERROR(SUM(X225:X230),"0")</f>
        <v>0</v>
      </c>
      <c r="Y232" s="37"/>
      <c r="Z232" s="388"/>
      <c r="AA232" s="388"/>
    </row>
    <row r="233" spans="1:67" ht="16.5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0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3" t="s">
        <v>70</v>
      </c>
      <c r="P247" s="414"/>
      <c r="Q247" s="414"/>
      <c r="R247" s="414"/>
      <c r="S247" s="414"/>
      <c r="T247" s="414"/>
      <c r="U247" s="415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3" t="s">
        <v>70</v>
      </c>
      <c r="P248" s="414"/>
      <c r="Q248" s="414"/>
      <c r="R248" s="414"/>
      <c r="S248" s="414"/>
      <c r="T248" s="414"/>
      <c r="U248" s="415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6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0</v>
      </c>
      <c r="X250" s="386">
        <f>IFERROR(IF(W250="",0,CEILING((W250/$H250),1)*$H250),"")</f>
        <v>0</v>
      </c>
      <c r="Y250" s="36" t="str">
        <f>IFERROR(IF(X250=0,"",ROUNDUP(X250/H250,0)*0.00753),"")</f>
        <v/>
      </c>
      <c r="Z250" s="56"/>
      <c r="AA250" s="57"/>
      <c r="AE250" s="64"/>
      <c r="BB250" s="212" t="s">
        <v>1</v>
      </c>
      <c r="BL250" s="64">
        <f>IFERROR(W250*I250/H250,"0")</f>
        <v>0</v>
      </c>
      <c r="BM250" s="64">
        <f>IFERROR(X250*I250/H250,"0")</f>
        <v>0</v>
      </c>
      <c r="BN250" s="64">
        <f>IFERROR(1/J250*(W250/H250),"0")</f>
        <v>0</v>
      </c>
      <c r="BO250" s="64">
        <f>IFERROR(1/J250*(X250/H250),"0")</f>
        <v>0</v>
      </c>
    </row>
    <row r="251" spans="1:67" ht="27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3" t="s">
        <v>70</v>
      </c>
      <c r="P254" s="414"/>
      <c r="Q254" s="414"/>
      <c r="R254" s="414"/>
      <c r="S254" s="414"/>
      <c r="T254" s="414"/>
      <c r="U254" s="415"/>
      <c r="V254" s="37" t="s">
        <v>71</v>
      </c>
      <c r="W254" s="387">
        <f>IFERROR(W250/H250,"0")+IFERROR(W251/H251,"0")+IFERROR(W252/H252,"0")+IFERROR(W253/H253,"0")</f>
        <v>0</v>
      </c>
      <c r="X254" s="387">
        <f>IFERROR(X250/H250,"0")+IFERROR(X251/H251,"0")+IFERROR(X252/H252,"0")+IFERROR(X253/H253,"0")</f>
        <v>0</v>
      </c>
      <c r="Y254" s="387">
        <f>IFERROR(IF(Y250="",0,Y250),"0")+IFERROR(IF(Y251="",0,Y251),"0")+IFERROR(IF(Y252="",0,Y252),"0")+IFERROR(IF(Y253="",0,Y253),"0")</f>
        <v>0</v>
      </c>
      <c r="Z254" s="388"/>
      <c r="AA254" s="388"/>
    </row>
    <row r="255" spans="1:67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3" t="s">
        <v>70</v>
      </c>
      <c r="P255" s="414"/>
      <c r="Q255" s="414"/>
      <c r="R255" s="414"/>
      <c r="S255" s="414"/>
      <c r="T255" s="414"/>
      <c r="U255" s="415"/>
      <c r="V255" s="37" t="s">
        <v>66</v>
      </c>
      <c r="W255" s="387">
        <f>IFERROR(SUM(W250:W253),"0")</f>
        <v>0</v>
      </c>
      <c r="X255" s="387">
        <f>IFERROR(SUM(X250:X253),"0")</f>
        <v>0</v>
      </c>
      <c r="Y255" s="37"/>
      <c r="Z255" s="388"/>
      <c r="AA255" s="388"/>
    </row>
    <row r="256" spans="1:67" ht="14.25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6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5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6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3" t="s">
        <v>70</v>
      </c>
      <c r="P266" s="414"/>
      <c r="Q266" s="414"/>
      <c r="R266" s="414"/>
      <c r="S266" s="414"/>
      <c r="T266" s="414"/>
      <c r="U266" s="415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3" t="s">
        <v>70</v>
      </c>
      <c r="P267" s="414"/>
      <c r="Q267" s="414"/>
      <c r="R267" s="414"/>
      <c r="S267" s="414"/>
      <c r="T267" s="414"/>
      <c r="U267" s="415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3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16.5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0</v>
      </c>
      <c r="X272" s="386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3" t="s">
        <v>70</v>
      </c>
      <c r="P273" s="414"/>
      <c r="Q273" s="414"/>
      <c r="R273" s="414"/>
      <c r="S273" s="414"/>
      <c r="T273" s="414"/>
      <c r="U273" s="415"/>
      <c r="V273" s="37" t="s">
        <v>71</v>
      </c>
      <c r="W273" s="387">
        <f>IFERROR(W269/H269,"0")+IFERROR(W270/H270,"0")+IFERROR(W271/H271,"0")+IFERROR(W272/H272,"0")</f>
        <v>0</v>
      </c>
      <c r="X273" s="387">
        <f>IFERROR(X269/H269,"0")+IFERROR(X270/H270,"0")+IFERROR(X271/H271,"0")+IFERROR(X272/H272,"0")</f>
        <v>0</v>
      </c>
      <c r="Y273" s="387">
        <f>IFERROR(IF(Y269="",0,Y269),"0")+IFERROR(IF(Y270="",0,Y270),"0")+IFERROR(IF(Y271="",0,Y271),"0")+IFERROR(IF(Y272="",0,Y272),"0")</f>
        <v>0</v>
      </c>
      <c r="Z273" s="388"/>
      <c r="AA273" s="388"/>
    </row>
    <row r="274" spans="1:67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3" t="s">
        <v>70</v>
      </c>
      <c r="P274" s="414"/>
      <c r="Q274" s="414"/>
      <c r="R274" s="414"/>
      <c r="S274" s="414"/>
      <c r="T274" s="414"/>
      <c r="U274" s="415"/>
      <c r="V274" s="37" t="s">
        <v>66</v>
      </c>
      <c r="W274" s="387">
        <f>IFERROR(SUM(W269:W272),"0")</f>
        <v>0</v>
      </c>
      <c r="X274" s="387">
        <f>IFERROR(SUM(X269:X272),"0")</f>
        <v>0</v>
      </c>
      <c r="Y274" s="37"/>
      <c r="Z274" s="388"/>
      <c r="AA274" s="388"/>
    </row>
    <row r="275" spans="1:67" ht="14.25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6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2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0</v>
      </c>
      <c r="X278" s="386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87">
        <f>IFERROR(W276/H276,"0")+IFERROR(W277/H277,"0")+IFERROR(W278/H278,"0")</f>
        <v>0</v>
      </c>
      <c r="X279" s="387">
        <f>IFERROR(X276/H276,"0")+IFERROR(X277/H277,"0")+IFERROR(X278/H278,"0")</f>
        <v>0</v>
      </c>
      <c r="Y279" s="387">
        <f>IFERROR(IF(Y276="",0,Y276),"0")+IFERROR(IF(Y277="",0,Y277),"0")+IFERROR(IF(Y278="",0,Y278),"0")</f>
        <v>0</v>
      </c>
      <c r="Z279" s="388"/>
      <c r="AA279" s="388"/>
    </row>
    <row r="280" spans="1:67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87">
        <f>IFERROR(SUM(W276:W278),"0")</f>
        <v>0</v>
      </c>
      <c r="X280" s="387">
        <f>IFERROR(SUM(X276:X278),"0")</f>
        <v>0</v>
      </c>
      <c r="Y280" s="37"/>
      <c r="Z280" s="388"/>
      <c r="AA280" s="388"/>
    </row>
    <row r="281" spans="1:67" ht="14.25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49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3" t="s">
        <v>70</v>
      </c>
      <c r="P296" s="414"/>
      <c r="Q296" s="414"/>
      <c r="R296" s="414"/>
      <c r="S296" s="414"/>
      <c r="T296" s="414"/>
      <c r="U296" s="415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3" t="s">
        <v>70</v>
      </c>
      <c r="P297" s="414"/>
      <c r="Q297" s="414"/>
      <c r="R297" s="414"/>
      <c r="S297" s="414"/>
      <c r="T297" s="414"/>
      <c r="U297" s="415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3" t="s">
        <v>70</v>
      </c>
      <c r="P301" s="414"/>
      <c r="Q301" s="414"/>
      <c r="R301" s="414"/>
      <c r="S301" s="414"/>
      <c r="T301" s="414"/>
      <c r="U301" s="415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3" t="s">
        <v>70</v>
      </c>
      <c r="P302" s="414"/>
      <c r="Q302" s="414"/>
      <c r="R302" s="414"/>
      <c r="S302" s="414"/>
      <c r="T302" s="414"/>
      <c r="U302" s="415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3" t="s">
        <v>70</v>
      </c>
      <c r="P306" s="414"/>
      <c r="Q306" s="414"/>
      <c r="R306" s="414"/>
      <c r="S306" s="414"/>
      <c r="T306" s="414"/>
      <c r="U306" s="415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3" t="s">
        <v>70</v>
      </c>
      <c r="P307" s="414"/>
      <c r="Q307" s="414"/>
      <c r="R307" s="414"/>
      <c r="S307" s="414"/>
      <c r="T307" s="414"/>
      <c r="U307" s="415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3" t="s">
        <v>70</v>
      </c>
      <c r="P316" s="414"/>
      <c r="Q316" s="414"/>
      <c r="R316" s="414"/>
      <c r="S316" s="414"/>
      <c r="T316" s="414"/>
      <c r="U316" s="415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3" t="s">
        <v>70</v>
      </c>
      <c r="P317" s="414"/>
      <c r="Q317" s="414"/>
      <c r="R317" s="414"/>
      <c r="S317" s="414"/>
      <c r="T317" s="414"/>
      <c r="U317" s="415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3" t="s">
        <v>70</v>
      </c>
      <c r="P320" s="414"/>
      <c r="Q320" s="414"/>
      <c r="R320" s="414"/>
      <c r="S320" s="414"/>
      <c r="T320" s="414"/>
      <c r="U320" s="415"/>
      <c r="V320" s="37" t="s">
        <v>71</v>
      </c>
      <c r="W320" s="387">
        <f>IFERROR(W319/H319,"0")</f>
        <v>0</v>
      </c>
      <c r="X320" s="387">
        <f>IFERROR(X319/H319,"0")</f>
        <v>0</v>
      </c>
      <c r="Y320" s="387">
        <f>IFERROR(IF(Y319="",0,Y319),"0")</f>
        <v>0</v>
      </c>
      <c r="Z320" s="388"/>
      <c r="AA320" s="388"/>
    </row>
    <row r="321" spans="1:67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3" t="s">
        <v>70</v>
      </c>
      <c r="P321" s="414"/>
      <c r="Q321" s="414"/>
      <c r="R321" s="414"/>
      <c r="S321" s="414"/>
      <c r="T321" s="414"/>
      <c r="U321" s="415"/>
      <c r="V321" s="37" t="s">
        <v>66</v>
      </c>
      <c r="W321" s="387">
        <f>IFERROR(SUM(W319:W319),"0")</f>
        <v>0</v>
      </c>
      <c r="X321" s="387">
        <f>IFERROR(SUM(X319:X319),"0")</f>
        <v>0</v>
      </c>
      <c r="Y321" s="37"/>
      <c r="Z321" s="388"/>
      <c r="AA321" s="388"/>
    </row>
    <row r="322" spans="1:67" ht="27.75" customHeight="1" x14ac:dyDescent="0.2">
      <c r="A322" s="455" t="s">
        <v>470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48"/>
      <c r="AA322" s="48"/>
    </row>
    <row r="323" spans="1:67" ht="16.5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26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700</v>
      </c>
      <c r="X326" s="386">
        <f t="shared" si="70"/>
        <v>705</v>
      </c>
      <c r="Y326" s="36">
        <f>IFERROR(IF(X326=0,"",ROUNDUP(X326/H326,0)*0.02175),"")</f>
        <v>1.0222499999999999</v>
      </c>
      <c r="Z326" s="56"/>
      <c r="AA326" s="57"/>
      <c r="AE326" s="64"/>
      <c r="BB326" s="251" t="s">
        <v>1</v>
      </c>
      <c r="BL326" s="64">
        <f t="shared" si="71"/>
        <v>722.4</v>
      </c>
      <c r="BM326" s="64">
        <f t="shared" si="72"/>
        <v>727.56</v>
      </c>
      <c r="BN326" s="64">
        <f t="shared" si="73"/>
        <v>0.9722222222222221</v>
      </c>
      <c r="BO326" s="64">
        <f t="shared" si="74"/>
        <v>0.97916666666666663</v>
      </c>
    </row>
    <row r="327" spans="1:67" ht="27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58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27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0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9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600</v>
      </c>
      <c r="X330" s="386">
        <f t="shared" si="70"/>
        <v>600</v>
      </c>
      <c r="Y330" s="36">
        <f>IFERROR(IF(X330=0,"",ROUNDUP(X330/H330,0)*0.02175),"")</f>
        <v>0.86999999999999988</v>
      </c>
      <c r="Z330" s="56"/>
      <c r="AA330" s="57"/>
      <c r="AE330" s="64"/>
      <c r="BB330" s="255" t="s">
        <v>1</v>
      </c>
      <c r="BL330" s="64">
        <f t="shared" si="71"/>
        <v>619.20000000000005</v>
      </c>
      <c r="BM330" s="64">
        <f t="shared" si="72"/>
        <v>619.20000000000005</v>
      </c>
      <c r="BN330" s="64">
        <f t="shared" si="73"/>
        <v>0.83333333333333326</v>
      </c>
      <c r="BO330" s="64">
        <f t="shared" si="74"/>
        <v>0.83333333333333326</v>
      </c>
    </row>
    <row r="331" spans="1:67" ht="27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8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8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0</v>
      </c>
      <c r="X332" s="386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4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3" t="s">
        <v>70</v>
      </c>
      <c r="P338" s="414"/>
      <c r="Q338" s="414"/>
      <c r="R338" s="414"/>
      <c r="S338" s="414"/>
      <c r="T338" s="414"/>
      <c r="U338" s="415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86.666666666666657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87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1.8922499999999998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3" t="s">
        <v>70</v>
      </c>
      <c r="P339" s="414"/>
      <c r="Q339" s="414"/>
      <c r="R339" s="414"/>
      <c r="S339" s="414"/>
      <c r="T339" s="414"/>
      <c r="U339" s="415"/>
      <c r="V339" s="37" t="s">
        <v>66</v>
      </c>
      <c r="W339" s="387">
        <f>IFERROR(SUM(W325:W337),"0")</f>
        <v>1300</v>
      </c>
      <c r="X339" s="387">
        <f>IFERROR(SUM(X325:X337),"0")</f>
        <v>1305</v>
      </c>
      <c r="Y339" s="37"/>
      <c r="Z339" s="388"/>
      <c r="AA339" s="388"/>
    </row>
    <row r="340" spans="1:67" ht="14.25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800</v>
      </c>
      <c r="X341" s="386">
        <f>IFERROR(IF(W341="",0,CEILING((W341/$H341),1)*$H341),"")</f>
        <v>810</v>
      </c>
      <c r="Y341" s="36">
        <f>IFERROR(IF(X341=0,"",ROUNDUP(X341/H341,0)*0.02175),"")</f>
        <v>1.1744999999999999</v>
      </c>
      <c r="Z341" s="56"/>
      <c r="AA341" s="57"/>
      <c r="AE341" s="64"/>
      <c r="BB341" s="263" t="s">
        <v>1</v>
      </c>
      <c r="BL341" s="64">
        <f>IFERROR(W341*I341/H341,"0")</f>
        <v>825.6</v>
      </c>
      <c r="BM341" s="64">
        <f>IFERROR(X341*I341/H341,"0")</f>
        <v>835.92000000000007</v>
      </c>
      <c r="BN341" s="64">
        <f>IFERROR(1/J341*(W341/H341),"0")</f>
        <v>1.1111111111111112</v>
      </c>
      <c r="BO341" s="64">
        <f>IFERROR(1/J341*(X341/H341),"0")</f>
        <v>1.125</v>
      </c>
    </row>
    <row r="342" spans="1:67" ht="16.5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8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3" t="s">
        <v>70</v>
      </c>
      <c r="P345" s="414"/>
      <c r="Q345" s="414"/>
      <c r="R345" s="414"/>
      <c r="S345" s="414"/>
      <c r="T345" s="414"/>
      <c r="U345" s="415"/>
      <c r="V345" s="37" t="s">
        <v>71</v>
      </c>
      <c r="W345" s="387">
        <f>IFERROR(W341/H341,"0")+IFERROR(W342/H342,"0")+IFERROR(W343/H343,"0")+IFERROR(W344/H344,"0")</f>
        <v>53.333333333333336</v>
      </c>
      <c r="X345" s="387">
        <f>IFERROR(X341/H341,"0")+IFERROR(X342/H342,"0")+IFERROR(X343/H343,"0")+IFERROR(X344/H344,"0")</f>
        <v>54</v>
      </c>
      <c r="Y345" s="387">
        <f>IFERROR(IF(Y341="",0,Y341),"0")+IFERROR(IF(Y342="",0,Y342),"0")+IFERROR(IF(Y343="",0,Y343),"0")+IFERROR(IF(Y344="",0,Y344),"0")</f>
        <v>1.1744999999999999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3" t="s">
        <v>70</v>
      </c>
      <c r="P346" s="414"/>
      <c r="Q346" s="414"/>
      <c r="R346" s="414"/>
      <c r="S346" s="414"/>
      <c r="T346" s="414"/>
      <c r="U346" s="415"/>
      <c r="V346" s="37" t="s">
        <v>66</v>
      </c>
      <c r="W346" s="387">
        <f>IFERROR(SUM(W341:W344),"0")</f>
        <v>800</v>
      </c>
      <c r="X346" s="387">
        <f>IFERROR(SUM(X341:X344),"0")</f>
        <v>810</v>
      </c>
      <c r="Y346" s="37"/>
      <c r="Z346" s="388"/>
      <c r="AA346" s="388"/>
    </row>
    <row r="347" spans="1:67" ht="14.25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3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5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0</v>
      </c>
      <c r="X350" s="38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3" t="s">
        <v>70</v>
      </c>
      <c r="P351" s="414"/>
      <c r="Q351" s="414"/>
      <c r="R351" s="414"/>
      <c r="S351" s="414"/>
      <c r="T351" s="414"/>
      <c r="U351" s="415"/>
      <c r="V351" s="37" t="s">
        <v>71</v>
      </c>
      <c r="W351" s="387">
        <f>IFERROR(W348/H348,"0")+IFERROR(W349/H349,"0")+IFERROR(W350/H350,"0")</f>
        <v>0</v>
      </c>
      <c r="X351" s="387">
        <f>IFERROR(X348/H348,"0")+IFERROR(X349/H349,"0")+IFERROR(X350/H350,"0")</f>
        <v>0</v>
      </c>
      <c r="Y351" s="387">
        <f>IFERROR(IF(Y348="",0,Y348),"0")+IFERROR(IF(Y349="",0,Y349),"0")+IFERROR(IF(Y350="",0,Y350),"0")</f>
        <v>0</v>
      </c>
      <c r="Z351" s="388"/>
      <c r="AA351" s="388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3" t="s">
        <v>70</v>
      </c>
      <c r="P352" s="414"/>
      <c r="Q352" s="414"/>
      <c r="R352" s="414"/>
      <c r="S352" s="414"/>
      <c r="T352" s="414"/>
      <c r="U352" s="415"/>
      <c r="V352" s="37" t="s">
        <v>66</v>
      </c>
      <c r="W352" s="387">
        <f>IFERROR(SUM(W348:W350),"0")</f>
        <v>0</v>
      </c>
      <c r="X352" s="387">
        <f>IFERROR(SUM(X348:X350),"0")</f>
        <v>0</v>
      </c>
      <c r="Y352" s="37"/>
      <c r="Z352" s="388"/>
      <c r="AA352" s="388"/>
    </row>
    <row r="353" spans="1:67" ht="14.25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87">
        <f>IFERROR(W354/H354,"0")</f>
        <v>0</v>
      </c>
      <c r="X355" s="387">
        <f>IFERROR(X354/H354,"0")</f>
        <v>0</v>
      </c>
      <c r="Y355" s="387">
        <f>IFERROR(IF(Y354="",0,Y354),"0")</f>
        <v>0</v>
      </c>
      <c r="Z355" s="388"/>
      <c r="AA355" s="388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87">
        <f>IFERROR(SUM(W354:W354),"0")</f>
        <v>0</v>
      </c>
      <c r="X356" s="387">
        <f>IFERROR(SUM(X354:X354),"0")</f>
        <v>0</v>
      </c>
      <c r="Y356" s="37"/>
      <c r="Z356" s="388"/>
      <c r="AA356" s="388"/>
    </row>
    <row r="357" spans="1:67" ht="16.5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6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3" t="s">
        <v>70</v>
      </c>
      <c r="P364" s="414"/>
      <c r="Q364" s="414"/>
      <c r="R364" s="414"/>
      <c r="S364" s="414"/>
      <c r="T364" s="414"/>
      <c r="U364" s="415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3" t="s">
        <v>70</v>
      </c>
      <c r="P365" s="414"/>
      <c r="Q365" s="414"/>
      <c r="R365" s="414"/>
      <c r="S365" s="414"/>
      <c r="T365" s="414"/>
      <c r="U365" s="415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3" t="s">
        <v>70</v>
      </c>
      <c r="P369" s="414"/>
      <c r="Q369" s="414"/>
      <c r="R369" s="414"/>
      <c r="S369" s="414"/>
      <c r="T369" s="414"/>
      <c r="U369" s="415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3" t="s">
        <v>70</v>
      </c>
      <c r="P370" s="414"/>
      <c r="Q370" s="414"/>
      <c r="R370" s="414"/>
      <c r="S370" s="414"/>
      <c r="T370" s="414"/>
      <c r="U370" s="415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0</v>
      </c>
      <c r="X372" s="386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3" t="s">
        <v>70</v>
      </c>
      <c r="P376" s="414"/>
      <c r="Q376" s="414"/>
      <c r="R376" s="414"/>
      <c r="S376" s="414"/>
      <c r="T376" s="414"/>
      <c r="U376" s="415"/>
      <c r="V376" s="37" t="s">
        <v>71</v>
      </c>
      <c r="W376" s="387">
        <f>IFERROR(W372/H372,"0")+IFERROR(W373/H373,"0")+IFERROR(W374/H374,"0")+IFERROR(W375/H375,"0")</f>
        <v>0</v>
      </c>
      <c r="X376" s="387">
        <f>IFERROR(X372/H372,"0")+IFERROR(X373/H373,"0")+IFERROR(X374/H374,"0")+IFERROR(X375/H375,"0")</f>
        <v>0</v>
      </c>
      <c r="Y376" s="387">
        <f>IFERROR(IF(Y372="",0,Y372),"0")+IFERROR(IF(Y373="",0,Y373),"0")+IFERROR(IF(Y374="",0,Y374),"0")+IFERROR(IF(Y375="",0,Y375),"0")</f>
        <v>0</v>
      </c>
      <c r="Z376" s="388"/>
      <c r="AA376" s="388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3" t="s">
        <v>70</v>
      </c>
      <c r="P377" s="414"/>
      <c r="Q377" s="414"/>
      <c r="R377" s="414"/>
      <c r="S377" s="414"/>
      <c r="T377" s="414"/>
      <c r="U377" s="415"/>
      <c r="V377" s="37" t="s">
        <v>66</v>
      </c>
      <c r="W377" s="387">
        <f>IFERROR(SUM(W372:W375),"0")</f>
        <v>0</v>
      </c>
      <c r="X377" s="387">
        <f>IFERROR(SUM(X372:X375),"0")</f>
        <v>0</v>
      </c>
      <c r="Y377" s="37"/>
      <c r="Z377" s="388"/>
      <c r="AA377" s="388"/>
    </row>
    <row r="378" spans="1:67" ht="14.25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customHeight="1" x14ac:dyDescent="0.2">
      <c r="A382" s="455" t="s">
        <v>545</v>
      </c>
      <c r="B382" s="456"/>
      <c r="C382" s="456"/>
      <c r="D382" s="456"/>
      <c r="E382" s="456"/>
      <c r="F382" s="456"/>
      <c r="G382" s="456"/>
      <c r="H382" s="456"/>
      <c r="I382" s="456"/>
      <c r="J382" s="456"/>
      <c r="K382" s="456"/>
      <c r="L382" s="456"/>
      <c r="M382" s="456"/>
      <c r="N382" s="456"/>
      <c r="O382" s="456"/>
      <c r="P382" s="456"/>
      <c r="Q382" s="456"/>
      <c r="R382" s="456"/>
      <c r="S382" s="456"/>
      <c r="T382" s="456"/>
      <c r="U382" s="456"/>
      <c r="V382" s="456"/>
      <c r="W382" s="456"/>
      <c r="X382" s="456"/>
      <c r="Y382" s="456"/>
      <c r="Z382" s="48"/>
      <c r="AA382" s="48"/>
    </row>
    <row r="383" spans="1:67" ht="16.5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3" t="s">
        <v>70</v>
      </c>
      <c r="P387" s="414"/>
      <c r="Q387" s="414"/>
      <c r="R387" s="414"/>
      <c r="S387" s="414"/>
      <c r="T387" s="414"/>
      <c r="U387" s="415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3" t="s">
        <v>70</v>
      </c>
      <c r="P388" s="414"/>
      <c r="Q388" s="414"/>
      <c r="R388" s="414"/>
      <c r="S388" s="414"/>
      <c r="T388" s="414"/>
      <c r="U388" s="415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ref="X390:X402" si="75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5" t="s">
        <v>1</v>
      </c>
      <c r="BL390" s="64">
        <f t="shared" ref="BL390:BL402" si="76">IFERROR(W390*I390/H390,"0")</f>
        <v>0</v>
      </c>
      <c r="BM390" s="64">
        <f t="shared" ref="BM390:BM402" si="77">IFERROR(X390*I390/H390,"0")</f>
        <v>0</v>
      </c>
      <c r="BN390" s="64">
        <f t="shared" ref="BN390:BN402" si="78">IFERROR(1/J390*(W390/H390),"0")</f>
        <v>0</v>
      </c>
      <c r="BO390" s="64">
        <f t="shared" ref="BO390:BO402" si="79">IFERROR(1/J390*(X390/H390),"0")</f>
        <v>0</v>
      </c>
    </row>
    <row r="391" spans="1:67" ht="27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75"/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si="76"/>
        <v>0</v>
      </c>
      <c r="BM391" s="64">
        <f t="shared" si="77"/>
        <v>0</v>
      </c>
      <c r="BN391" s="64">
        <f t="shared" si="78"/>
        <v>0</v>
      </c>
      <c r="BO391" s="64">
        <f t="shared" si="79"/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37.5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27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3" t="s">
        <v>70</v>
      </c>
      <c r="P403" s="414"/>
      <c r="Q403" s="414"/>
      <c r="R403" s="414"/>
      <c r="S403" s="414"/>
      <c r="T403" s="414"/>
      <c r="U403" s="415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8"/>
      <c r="AA403" s="388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3" t="s">
        <v>70</v>
      </c>
      <c r="P404" s="414"/>
      <c r="Q404" s="414"/>
      <c r="R404" s="414"/>
      <c r="S404" s="414"/>
      <c r="T404" s="414"/>
      <c r="U404" s="415"/>
      <c r="V404" s="37" t="s">
        <v>66</v>
      </c>
      <c r="W404" s="387">
        <f>IFERROR(SUM(W390:W402),"0")</f>
        <v>0</v>
      </c>
      <c r="X404" s="387">
        <f>IFERROR(SUM(X390:X402),"0")</f>
        <v>0</v>
      </c>
      <c r="Y404" s="37"/>
      <c r="Z404" s="388"/>
      <c r="AA404" s="388"/>
    </row>
    <row r="405" spans="1:67" ht="14.25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5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8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5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3" t="s">
        <v>70</v>
      </c>
      <c r="P409" s="414"/>
      <c r="Q409" s="414"/>
      <c r="R409" s="414"/>
      <c r="S409" s="414"/>
      <c r="T409" s="414"/>
      <c r="U409" s="415"/>
      <c r="V409" s="37" t="s">
        <v>71</v>
      </c>
      <c r="W409" s="387">
        <f>IFERROR(W406/H406,"0")+IFERROR(W407/H407,"0")+IFERROR(W408/H408,"0")</f>
        <v>0</v>
      </c>
      <c r="X409" s="387">
        <f>IFERROR(X406/H406,"0")+IFERROR(X407/H407,"0")+IFERROR(X408/H408,"0")</f>
        <v>0</v>
      </c>
      <c r="Y409" s="387">
        <f>IFERROR(IF(Y406="",0,Y406),"0")+IFERROR(IF(Y407="",0,Y407),"0")+IFERROR(IF(Y408="",0,Y408),"0")</f>
        <v>0</v>
      </c>
      <c r="Z409" s="388"/>
      <c r="AA409" s="388"/>
    </row>
    <row r="410" spans="1:67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3" t="s">
        <v>70</v>
      </c>
      <c r="P410" s="414"/>
      <c r="Q410" s="414"/>
      <c r="R410" s="414"/>
      <c r="S410" s="414"/>
      <c r="T410" s="414"/>
      <c r="U410" s="415"/>
      <c r="V410" s="37" t="s">
        <v>66</v>
      </c>
      <c r="W410" s="387">
        <f>IFERROR(SUM(W406:W408),"0")</f>
        <v>0</v>
      </c>
      <c r="X410" s="387">
        <f>IFERROR(SUM(X406:X408),"0")</f>
        <v>0</v>
      </c>
      <c r="Y410" s="37"/>
      <c r="Z410" s="388"/>
      <c r="AA410" s="388"/>
    </row>
    <row r="411" spans="1:67" ht="14.25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2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3" t="s">
        <v>70</v>
      </c>
      <c r="P419" s="414"/>
      <c r="Q419" s="414"/>
      <c r="R419" s="414"/>
      <c r="S419" s="414"/>
      <c r="T419" s="414"/>
      <c r="U419" s="415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3" t="s">
        <v>70</v>
      </c>
      <c r="P420" s="414"/>
      <c r="Q420" s="414"/>
      <c r="R420" s="414"/>
      <c r="S420" s="414"/>
      <c r="T420" s="414"/>
      <c r="U420" s="415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3" t="s">
        <v>70</v>
      </c>
      <c r="P425" s="414"/>
      <c r="Q425" s="414"/>
      <c r="R425" s="414"/>
      <c r="S425" s="414"/>
      <c r="T425" s="414"/>
      <c r="U425" s="415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3" t="s">
        <v>70</v>
      </c>
      <c r="P426" s="414"/>
      <c r="Q426" s="414"/>
      <c r="R426" s="414"/>
      <c r="S426" s="414"/>
      <c r="T426" s="414"/>
      <c r="U426" s="415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5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4" si="81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7" t="s">
        <v>1</v>
      </c>
      <c r="BL428" s="64">
        <f t="shared" ref="BL428:BL434" si="82">IFERROR(W428*I428/H428,"0")</f>
        <v>0</v>
      </c>
      <c r="BM428" s="64">
        <f t="shared" ref="BM428:BM434" si="83">IFERROR(X428*I428/H428,"0")</f>
        <v>0</v>
      </c>
      <c r="BN428" s="64">
        <f t="shared" ref="BN428:BN434" si="84">IFERROR(1/J428*(W428/H428),"0")</f>
        <v>0</v>
      </c>
      <c r="BO428" s="64">
        <f t="shared" ref="BO428:BO434" si="85">IFERROR(1/J428*(X428/H428),"0")</f>
        <v>0</v>
      </c>
    </row>
    <row r="429" spans="1:67" ht="27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3" t="s">
        <v>70</v>
      </c>
      <c r="P435" s="414"/>
      <c r="Q435" s="414"/>
      <c r="R435" s="414"/>
      <c r="S435" s="414"/>
      <c r="T435" s="414"/>
      <c r="U435" s="415"/>
      <c r="V435" s="37" t="s">
        <v>71</v>
      </c>
      <c r="W435" s="387">
        <f>IFERROR(W428/H428,"0")+IFERROR(W429/H429,"0")+IFERROR(W430/H430,"0")+IFERROR(W431/H431,"0")+IFERROR(W432/H432,"0")+IFERROR(W433/H433,"0")+IFERROR(W434/H434,"0")</f>
        <v>0</v>
      </c>
      <c r="X435" s="387">
        <f>IFERROR(X428/H428,"0")+IFERROR(X429/H429,"0")+IFERROR(X430/H430,"0")+IFERROR(X431/H431,"0")+IFERROR(X432/H432,"0")+IFERROR(X433/H433,"0")+IFERROR(X434/H434,"0")</f>
        <v>0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8"/>
      <c r="AA435" s="388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3" t="s">
        <v>70</v>
      </c>
      <c r="P436" s="414"/>
      <c r="Q436" s="414"/>
      <c r="R436" s="414"/>
      <c r="S436" s="414"/>
      <c r="T436" s="414"/>
      <c r="U436" s="415"/>
      <c r="V436" s="37" t="s">
        <v>66</v>
      </c>
      <c r="W436" s="387">
        <f>IFERROR(SUM(W428:W434),"0")</f>
        <v>0</v>
      </c>
      <c r="X436" s="387">
        <f>IFERROR(SUM(X428:X434),"0")</f>
        <v>0</v>
      </c>
      <c r="Y436" s="37"/>
      <c r="Z436" s="388"/>
      <c r="AA436" s="388"/>
    </row>
    <row r="437" spans="1:67" ht="14.25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3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3" t="s">
        <v>70</v>
      </c>
      <c r="P440" s="414"/>
      <c r="Q440" s="414"/>
      <c r="R440" s="414"/>
      <c r="S440" s="414"/>
      <c r="T440" s="414"/>
      <c r="U440" s="415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3" t="s">
        <v>70</v>
      </c>
      <c r="P441" s="414"/>
      <c r="Q441" s="414"/>
      <c r="R441" s="414"/>
      <c r="S441" s="414"/>
      <c r="T441" s="414"/>
      <c r="U441" s="415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3" t="s">
        <v>70</v>
      </c>
      <c r="P444" s="414"/>
      <c r="Q444" s="414"/>
      <c r="R444" s="414"/>
      <c r="S444" s="414"/>
      <c r="T444" s="414"/>
      <c r="U444" s="415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3" t="s">
        <v>70</v>
      </c>
      <c r="P445" s="414"/>
      <c r="Q445" s="414"/>
      <c r="R445" s="414"/>
      <c r="S445" s="414"/>
      <c r="T445" s="414"/>
      <c r="U445" s="415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3" t="s">
        <v>70</v>
      </c>
      <c r="P448" s="414"/>
      <c r="Q448" s="414"/>
      <c r="R448" s="414"/>
      <c r="S448" s="414"/>
      <c r="T448" s="414"/>
      <c r="U448" s="415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3" t="s">
        <v>70</v>
      </c>
      <c r="P449" s="414"/>
      <c r="Q449" s="414"/>
      <c r="R449" s="414"/>
      <c r="S449" s="414"/>
      <c r="T449" s="414"/>
      <c r="U449" s="415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3" t="s">
        <v>70</v>
      </c>
      <c r="P455" s="414"/>
      <c r="Q455" s="414"/>
      <c r="R455" s="414"/>
      <c r="S455" s="414"/>
      <c r="T455" s="414"/>
      <c r="U455" s="415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3" t="s">
        <v>70</v>
      </c>
      <c r="P456" s="414"/>
      <c r="Q456" s="414"/>
      <c r="R456" s="414"/>
      <c r="S456" s="414"/>
      <c r="T456" s="414"/>
      <c r="U456" s="415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3" t="s">
        <v>70</v>
      </c>
      <c r="P460" s="414"/>
      <c r="Q460" s="414"/>
      <c r="R460" s="414"/>
      <c r="S460" s="414"/>
      <c r="T460" s="414"/>
      <c r="U460" s="415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3" t="s">
        <v>70</v>
      </c>
      <c r="P461" s="414"/>
      <c r="Q461" s="414"/>
      <c r="R461" s="414"/>
      <c r="S461" s="414"/>
      <c r="T461" s="414"/>
      <c r="U461" s="415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497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3" t="s">
        <v>70</v>
      </c>
      <c r="P464" s="414"/>
      <c r="Q464" s="414"/>
      <c r="R464" s="414"/>
      <c r="S464" s="414"/>
      <c r="T464" s="414"/>
      <c r="U464" s="415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3" t="s">
        <v>70</v>
      </c>
      <c r="P465" s="414"/>
      <c r="Q465" s="414"/>
      <c r="R465" s="414"/>
      <c r="S465" s="414"/>
      <c r="T465" s="414"/>
      <c r="U465" s="415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customHeight="1" x14ac:dyDescent="0.2">
      <c r="A466" s="455" t="s">
        <v>635</v>
      </c>
      <c r="B466" s="456"/>
      <c r="C466" s="456"/>
      <c r="D466" s="456"/>
      <c r="E466" s="456"/>
      <c r="F466" s="456"/>
      <c r="G466" s="456"/>
      <c r="H466" s="456"/>
      <c r="I466" s="456"/>
      <c r="J466" s="456"/>
      <c r="K466" s="456"/>
      <c r="L466" s="456"/>
      <c r="M466" s="456"/>
      <c r="N466" s="456"/>
      <c r="O466" s="456"/>
      <c r="P466" s="456"/>
      <c r="Q466" s="456"/>
      <c r="R466" s="456"/>
      <c r="S466" s="456"/>
      <c r="T466" s="456"/>
      <c r="U466" s="456"/>
      <c r="V466" s="456"/>
      <c r="W466" s="456"/>
      <c r="X466" s="456"/>
      <c r="Y466" s="456"/>
      <c r="Z466" s="48"/>
      <c r="AA466" s="48"/>
    </row>
    <row r="467" spans="1:67" ht="16.5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0</v>
      </c>
      <c r="X470" s="386">
        <f t="shared" si="86"/>
        <v>0</v>
      </c>
      <c r="Y470" s="36" t="str">
        <f t="shared" si="87"/>
        <v/>
      </c>
      <c r="Z470" s="56"/>
      <c r="AA470" s="57"/>
      <c r="AE470" s="64"/>
      <c r="BB470" s="324" t="s">
        <v>1</v>
      </c>
      <c r="BL470" s="64">
        <f t="shared" si="88"/>
        <v>0</v>
      </c>
      <c r="BM470" s="64">
        <f t="shared" si="89"/>
        <v>0</v>
      </c>
      <c r="BN470" s="64">
        <f t="shared" si="90"/>
        <v>0</v>
      </c>
      <c r="BO470" s="64">
        <f t="shared" si="91"/>
        <v>0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16.5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0</v>
      </c>
      <c r="X474" s="386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16.5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5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6"/>
        <v>0</v>
      </c>
      <c r="Y479" s="36" t="str">
        <f>IFERROR(IF(X479=0,"",ROUNDUP(X479/H479,0)*0.00753),"")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3" t="s">
        <v>70</v>
      </c>
      <c r="P481" s="414"/>
      <c r="Q481" s="414"/>
      <c r="R481" s="414"/>
      <c r="S481" s="414"/>
      <c r="T481" s="414"/>
      <c r="U481" s="415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8"/>
      <c r="AA481" s="388"/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3" t="s">
        <v>70</v>
      </c>
      <c r="P482" s="414"/>
      <c r="Q482" s="414"/>
      <c r="R482" s="414"/>
      <c r="S482" s="414"/>
      <c r="T482" s="414"/>
      <c r="U482" s="415"/>
      <c r="V482" s="37" t="s">
        <v>66</v>
      </c>
      <c r="W482" s="387">
        <f>IFERROR(SUM(W469:W480),"0")</f>
        <v>0</v>
      </c>
      <c r="X482" s="387">
        <f>IFERROR(SUM(X469:X480),"0")</f>
        <v>0</v>
      </c>
      <c r="Y482" s="37"/>
      <c r="Z482" s="388"/>
      <c r="AA482" s="388"/>
    </row>
    <row r="483" spans="1:67" ht="14.25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200</v>
      </c>
      <c r="X484" s="386">
        <f>IFERROR(IF(W484="",0,CEILING((W484/$H484),1)*$H484),"")</f>
        <v>200.64000000000001</v>
      </c>
      <c r="Y484" s="36">
        <f>IFERROR(IF(X484=0,"",ROUNDUP(X484/H484,0)*0.01196),"")</f>
        <v>0.45448</v>
      </c>
      <c r="Z484" s="56"/>
      <c r="AA484" s="57"/>
      <c r="AE484" s="64"/>
      <c r="BB484" s="335" t="s">
        <v>1</v>
      </c>
      <c r="BL484" s="64">
        <f>IFERROR(W484*I484/H484,"0")</f>
        <v>213.63636363636363</v>
      </c>
      <c r="BM484" s="64">
        <f>IFERROR(X484*I484/H484,"0")</f>
        <v>214.32</v>
      </c>
      <c r="BN484" s="64">
        <f>IFERROR(1/J484*(W484/H484),"0")</f>
        <v>0.36421911421911418</v>
      </c>
      <c r="BO484" s="64">
        <f>IFERROR(1/J484*(X484/H484),"0")</f>
        <v>0.36538461538461542</v>
      </c>
    </row>
    <row r="485" spans="1:67" ht="16.5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3" t="s">
        <v>70</v>
      </c>
      <c r="P486" s="414"/>
      <c r="Q486" s="414"/>
      <c r="R486" s="414"/>
      <c r="S486" s="414"/>
      <c r="T486" s="414"/>
      <c r="U486" s="415"/>
      <c r="V486" s="37" t="s">
        <v>71</v>
      </c>
      <c r="W486" s="387">
        <f>IFERROR(W484/H484,"0")+IFERROR(W485/H485,"0")</f>
        <v>37.878787878787875</v>
      </c>
      <c r="X486" s="387">
        <f>IFERROR(X484/H484,"0")+IFERROR(X485/H485,"0")</f>
        <v>38</v>
      </c>
      <c r="Y486" s="387">
        <f>IFERROR(IF(Y484="",0,Y484),"0")+IFERROR(IF(Y485="",0,Y485),"0")</f>
        <v>0.45448</v>
      </c>
      <c r="Z486" s="388"/>
      <c r="AA486" s="388"/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3" t="s">
        <v>70</v>
      </c>
      <c r="P487" s="414"/>
      <c r="Q487" s="414"/>
      <c r="R487" s="414"/>
      <c r="S487" s="414"/>
      <c r="T487" s="414"/>
      <c r="U487" s="415"/>
      <c r="V487" s="37" t="s">
        <v>66</v>
      </c>
      <c r="W487" s="387">
        <f>IFERROR(SUM(W484:W485),"0")</f>
        <v>200</v>
      </c>
      <c r="X487" s="387">
        <f>IFERROR(SUM(X484:X485),"0")</f>
        <v>200.64000000000001</v>
      </c>
      <c r="Y487" s="37"/>
      <c r="Z487" s="388"/>
      <c r="AA487" s="388"/>
    </row>
    <row r="488" spans="1:67" ht="14.25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0</v>
      </c>
      <c r="X489" s="386">
        <f t="shared" ref="X489:X494" si="92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7" t="s">
        <v>1</v>
      </c>
      <c r="BL489" s="64">
        <f t="shared" ref="BL489:BL494" si="93">IFERROR(W489*I489/H489,"0")</f>
        <v>0</v>
      </c>
      <c r="BM489" s="64">
        <f t="shared" ref="BM489:BM494" si="94">IFERROR(X489*I489/H489,"0")</f>
        <v>0</v>
      </c>
      <c r="BN489" s="64">
        <f t="shared" ref="BN489:BN494" si="95">IFERROR(1/J489*(W489/H489),"0")</f>
        <v>0</v>
      </c>
      <c r="BO489" s="64">
        <f t="shared" ref="BO489:BO494" si="96">IFERROR(1/J489*(X489/H489),"0")</f>
        <v>0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0</v>
      </c>
      <c r="X490" s="386">
        <f t="shared" si="92"/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si="93"/>
        <v>0</v>
      </c>
      <c r="BM490" s="64">
        <f t="shared" si="94"/>
        <v>0</v>
      </c>
      <c r="BN490" s="64">
        <f t="shared" si="95"/>
        <v>0</v>
      </c>
      <c r="BO490" s="64">
        <f t="shared" si="96"/>
        <v>0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0</v>
      </c>
      <c r="X491" s="386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3" t="s">
        <v>70</v>
      </c>
      <c r="P495" s="414"/>
      <c r="Q495" s="414"/>
      <c r="R495" s="414"/>
      <c r="S495" s="414"/>
      <c r="T495" s="414"/>
      <c r="U495" s="415"/>
      <c r="V495" s="37" t="s">
        <v>71</v>
      </c>
      <c r="W495" s="387">
        <f>IFERROR(W489/H489,"0")+IFERROR(W490/H490,"0")+IFERROR(W491/H491,"0")+IFERROR(W492/H492,"0")+IFERROR(W493/H493,"0")+IFERROR(W494/H494,"0")</f>
        <v>0</v>
      </c>
      <c r="X495" s="387">
        <f>IFERROR(X489/H489,"0")+IFERROR(X490/H490,"0")+IFERROR(X491/H491,"0")+IFERROR(X492/H492,"0")+IFERROR(X493/H493,"0")+IFERROR(X494/H494,"0")</f>
        <v>0</v>
      </c>
      <c r="Y495" s="387">
        <f>IFERROR(IF(Y489="",0,Y489),"0")+IFERROR(IF(Y490="",0,Y490),"0")+IFERROR(IF(Y491="",0,Y491),"0")+IFERROR(IF(Y492="",0,Y492),"0")+IFERROR(IF(Y493="",0,Y493),"0")+IFERROR(IF(Y494="",0,Y494),"0")</f>
        <v>0</v>
      </c>
      <c r="Z495" s="388"/>
      <c r="AA495" s="388"/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3" t="s">
        <v>70</v>
      </c>
      <c r="P496" s="414"/>
      <c r="Q496" s="414"/>
      <c r="R496" s="414"/>
      <c r="S496" s="414"/>
      <c r="T496" s="414"/>
      <c r="U496" s="415"/>
      <c r="V496" s="37" t="s">
        <v>66</v>
      </c>
      <c r="W496" s="387">
        <f>IFERROR(SUM(W489:W494),"0")</f>
        <v>0</v>
      </c>
      <c r="X496" s="387">
        <f>IFERROR(SUM(X489:X494),"0")</f>
        <v>0</v>
      </c>
      <c r="Y496" s="37"/>
      <c r="Z496" s="388"/>
      <c r="AA496" s="388"/>
    </row>
    <row r="497" spans="1:67" ht="14.25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3" t="s">
        <v>70</v>
      </c>
      <c r="P501" s="414"/>
      <c r="Q501" s="414"/>
      <c r="R501" s="414"/>
      <c r="S501" s="414"/>
      <c r="T501" s="414"/>
      <c r="U501" s="415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3" t="s">
        <v>70</v>
      </c>
      <c r="P502" s="414"/>
      <c r="Q502" s="414"/>
      <c r="R502" s="414"/>
      <c r="S502" s="414"/>
      <c r="T502" s="414"/>
      <c r="U502" s="415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3" t="s">
        <v>70</v>
      </c>
      <c r="P505" s="414"/>
      <c r="Q505" s="414"/>
      <c r="R505" s="414"/>
      <c r="S505" s="414"/>
      <c r="T505" s="414"/>
      <c r="U505" s="415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3" t="s">
        <v>70</v>
      </c>
      <c r="P506" s="414"/>
      <c r="Q506" s="414"/>
      <c r="R506" s="414"/>
      <c r="S506" s="414"/>
      <c r="T506" s="414"/>
      <c r="U506" s="415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customHeight="1" x14ac:dyDescent="0.2">
      <c r="A507" s="455" t="s">
        <v>684</v>
      </c>
      <c r="B507" s="456"/>
      <c r="C507" s="456"/>
      <c r="D507" s="456"/>
      <c r="E507" s="456"/>
      <c r="F507" s="456"/>
      <c r="G507" s="456"/>
      <c r="H507" s="456"/>
      <c r="I507" s="456"/>
      <c r="J507" s="456"/>
      <c r="K507" s="456"/>
      <c r="L507" s="456"/>
      <c r="M507" s="456"/>
      <c r="N507" s="456"/>
      <c r="O507" s="456"/>
      <c r="P507" s="456"/>
      <c r="Q507" s="456"/>
      <c r="R507" s="456"/>
      <c r="S507" s="456"/>
      <c r="T507" s="456"/>
      <c r="U507" s="456"/>
      <c r="V507" s="456"/>
      <c r="W507" s="456"/>
      <c r="X507" s="456"/>
      <c r="Y507" s="456"/>
      <c r="Z507" s="48"/>
      <c r="AA507" s="48"/>
    </row>
    <row r="508" spans="1:67" ht="16.5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63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8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67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0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8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3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46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31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5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3" t="s">
        <v>70</v>
      </c>
      <c r="P519" s="414"/>
      <c r="Q519" s="414"/>
      <c r="R519" s="414"/>
      <c r="S519" s="414"/>
      <c r="T519" s="414"/>
      <c r="U519" s="415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3" t="s">
        <v>70</v>
      </c>
      <c r="P520" s="414"/>
      <c r="Q520" s="414"/>
      <c r="R520" s="414"/>
      <c r="S520" s="414"/>
      <c r="T520" s="414"/>
      <c r="U520" s="415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45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4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0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9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471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3" t="s">
        <v>70</v>
      </c>
      <c r="P527" s="414"/>
      <c r="Q527" s="414"/>
      <c r="R527" s="414"/>
      <c r="S527" s="414"/>
      <c r="T527" s="414"/>
      <c r="U527" s="415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3" t="s">
        <v>70</v>
      </c>
      <c r="P528" s="414"/>
      <c r="Q528" s="414"/>
      <c r="R528" s="414"/>
      <c r="S528" s="414"/>
      <c r="T528" s="414"/>
      <c r="U528" s="415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0</v>
      </c>
      <c r="X530" s="386">
        <f t="shared" ref="X530:X535" si="103"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1" t="s">
        <v>1</v>
      </c>
      <c r="BL530" s="64">
        <f t="shared" ref="BL530:BL535" si="104">IFERROR(W530*I530/H530,"0")</f>
        <v>0</v>
      </c>
      <c r="BM530" s="64">
        <f t="shared" ref="BM530:BM535" si="105">IFERROR(X530*I530/H530,"0")</f>
        <v>0</v>
      </c>
      <c r="BN530" s="64">
        <f t="shared" ref="BN530:BN535" si="106">IFERROR(1/J530*(W530/H530),"0")</f>
        <v>0</v>
      </c>
      <c r="BO530" s="64">
        <f t="shared" ref="BO530:BO535" si="107">IFERROR(1/J530*(X530/H530),"0")</f>
        <v>0</v>
      </c>
    </row>
    <row r="531" spans="1:67" ht="27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4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0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0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3" t="s">
        <v>70</v>
      </c>
      <c r="P536" s="414"/>
      <c r="Q536" s="414"/>
      <c r="R536" s="414"/>
      <c r="S536" s="414"/>
      <c r="T536" s="414"/>
      <c r="U536" s="415"/>
      <c r="V536" s="37" t="s">
        <v>71</v>
      </c>
      <c r="W536" s="387">
        <f>IFERROR(W530/H530,"0")+IFERROR(W531/H531,"0")+IFERROR(W532/H532,"0")+IFERROR(W533/H533,"0")+IFERROR(W534/H534,"0")+IFERROR(W535/H535,"0")</f>
        <v>0</v>
      </c>
      <c r="X536" s="387">
        <f>IFERROR(X530/H530,"0")+IFERROR(X531/H531,"0")+IFERROR(X532/H532,"0")+IFERROR(X533/H533,"0")+IFERROR(X534/H534,"0")+IFERROR(X535/H535,"0")</f>
        <v>0</v>
      </c>
      <c r="Y536" s="387">
        <f>IFERROR(IF(Y530="",0,Y530),"0")+IFERROR(IF(Y531="",0,Y531),"0")+IFERROR(IF(Y532="",0,Y532),"0")+IFERROR(IF(Y533="",0,Y533),"0")+IFERROR(IF(Y534="",0,Y534),"0")+IFERROR(IF(Y535="",0,Y535),"0")</f>
        <v>0</v>
      </c>
      <c r="Z536" s="388"/>
      <c r="AA536" s="388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3" t="s">
        <v>70</v>
      </c>
      <c r="P537" s="414"/>
      <c r="Q537" s="414"/>
      <c r="R537" s="414"/>
      <c r="S537" s="414"/>
      <c r="T537" s="414"/>
      <c r="U537" s="415"/>
      <c r="V537" s="37" t="s">
        <v>66</v>
      </c>
      <c r="W537" s="387">
        <f>IFERROR(SUM(W530:W535),"0")</f>
        <v>0</v>
      </c>
      <c r="X537" s="387">
        <f>IFERROR(SUM(X530:X535),"0")</f>
        <v>0</v>
      </c>
      <c r="Y537" s="37"/>
      <c r="Z537" s="388"/>
      <c r="AA537" s="388"/>
    </row>
    <row r="538" spans="1:67" ht="14.25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88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586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19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29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8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3" t="s">
        <v>70</v>
      </c>
      <c r="P544" s="414"/>
      <c r="Q544" s="414"/>
      <c r="R544" s="414"/>
      <c r="S544" s="414"/>
      <c r="T544" s="414"/>
      <c r="U544" s="415"/>
      <c r="V544" s="37" t="s">
        <v>71</v>
      </c>
      <c r="W544" s="387">
        <f>IFERROR(W539/H539,"0")+IFERROR(W540/H540,"0")+IFERROR(W541/H541,"0")+IFERROR(W542/H542,"0")+IFERROR(W543/H543,"0")</f>
        <v>0</v>
      </c>
      <c r="X544" s="387">
        <f>IFERROR(X539/H539,"0")+IFERROR(X540/H540,"0")+IFERROR(X541/H541,"0")+IFERROR(X542/H542,"0")+IFERROR(X543/H543,"0")</f>
        <v>0</v>
      </c>
      <c r="Y544" s="387">
        <f>IFERROR(IF(Y539="",0,Y539),"0")+IFERROR(IF(Y540="",0,Y540),"0")+IFERROR(IF(Y541="",0,Y541),"0")+IFERROR(IF(Y542="",0,Y542),"0")+IFERROR(IF(Y543="",0,Y543),"0")</f>
        <v>0</v>
      </c>
      <c r="Z544" s="388"/>
      <c r="AA544" s="388"/>
    </row>
    <row r="545" spans="1:67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3" t="s">
        <v>70</v>
      </c>
      <c r="P545" s="414"/>
      <c r="Q545" s="414"/>
      <c r="R545" s="414"/>
      <c r="S545" s="414"/>
      <c r="T545" s="414"/>
      <c r="U545" s="415"/>
      <c r="V545" s="37" t="s">
        <v>66</v>
      </c>
      <c r="W545" s="387">
        <f>IFERROR(SUM(W539:W543),"0")</f>
        <v>0</v>
      </c>
      <c r="X545" s="387">
        <f>IFERROR(SUM(X539:X543),"0")</f>
        <v>0</v>
      </c>
      <c r="Y545" s="37"/>
      <c r="Z545" s="388"/>
      <c r="AA545" s="388"/>
    </row>
    <row r="546" spans="1:67" ht="14.25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49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83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3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3" t="s">
        <v>70</v>
      </c>
      <c r="P551" s="414"/>
      <c r="Q551" s="414"/>
      <c r="R551" s="414"/>
      <c r="S551" s="414"/>
      <c r="T551" s="414"/>
      <c r="U551" s="415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3" t="s">
        <v>70</v>
      </c>
      <c r="P552" s="414"/>
      <c r="Q552" s="414"/>
      <c r="R552" s="414"/>
      <c r="S552" s="414"/>
      <c r="T552" s="414"/>
      <c r="U552" s="415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592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43"/>
      <c r="O553" s="557" t="s">
        <v>770</v>
      </c>
      <c r="P553" s="533"/>
      <c r="Q553" s="533"/>
      <c r="R553" s="533"/>
      <c r="S553" s="533"/>
      <c r="T553" s="533"/>
      <c r="U553" s="534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2300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2315.64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43"/>
      <c r="O554" s="557" t="s">
        <v>771</v>
      </c>
      <c r="P554" s="533"/>
      <c r="Q554" s="533"/>
      <c r="R554" s="533"/>
      <c r="S554" s="533"/>
      <c r="T554" s="533"/>
      <c r="U554" s="534"/>
      <c r="V554" s="37" t="s">
        <v>66</v>
      </c>
      <c r="W554" s="387">
        <f>IFERROR(SUM(BL22:BL550),"0")</f>
        <v>2380.8363636363633</v>
      </c>
      <c r="X554" s="387">
        <f>IFERROR(SUM(BM22:BM550),"0")</f>
        <v>2397.0000000000005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43"/>
      <c r="O555" s="557" t="s">
        <v>772</v>
      </c>
      <c r="P555" s="533"/>
      <c r="Q555" s="533"/>
      <c r="R555" s="533"/>
      <c r="S555" s="533"/>
      <c r="T555" s="533"/>
      <c r="U555" s="534"/>
      <c r="V555" s="37" t="s">
        <v>773</v>
      </c>
      <c r="W555" s="38">
        <f>ROUNDUP(SUM(BN22:BN550),0)</f>
        <v>4</v>
      </c>
      <c r="X555" s="38">
        <f>ROUNDUP(SUM(BO22:BO550),0)</f>
        <v>4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43"/>
      <c r="O556" s="557" t="s">
        <v>774</v>
      </c>
      <c r="P556" s="533"/>
      <c r="Q556" s="533"/>
      <c r="R556" s="533"/>
      <c r="S556" s="533"/>
      <c r="T556" s="533"/>
      <c r="U556" s="534"/>
      <c r="V556" s="37" t="s">
        <v>66</v>
      </c>
      <c r="W556" s="387">
        <f>GrossWeightTotal+PalletQtyTotal*25</f>
        <v>2480.8363636363633</v>
      </c>
      <c r="X556" s="387">
        <f>GrossWeightTotalR+PalletQtyTotalR*25</f>
        <v>2497.0000000000005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43"/>
      <c r="O557" s="557" t="s">
        <v>775</v>
      </c>
      <c r="P557" s="533"/>
      <c r="Q557" s="533"/>
      <c r="R557" s="533"/>
      <c r="S557" s="533"/>
      <c r="T557" s="533"/>
      <c r="U557" s="534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177.87878787878788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179</v>
      </c>
      <c r="Y557" s="37"/>
      <c r="Z557" s="388"/>
      <c r="AA557" s="388"/>
    </row>
    <row r="558" spans="1:67" ht="14.25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43"/>
      <c r="O558" s="557" t="s">
        <v>776</v>
      </c>
      <c r="P558" s="533"/>
      <c r="Q558" s="533"/>
      <c r="R558" s="533"/>
      <c r="S558" s="533"/>
      <c r="T558" s="533"/>
      <c r="U558" s="534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3.5212300000000001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45" t="s">
        <v>95</v>
      </c>
      <c r="D560" s="476"/>
      <c r="E560" s="476"/>
      <c r="F560" s="477"/>
      <c r="G560" s="445" t="s">
        <v>228</v>
      </c>
      <c r="H560" s="476"/>
      <c r="I560" s="476"/>
      <c r="J560" s="476"/>
      <c r="K560" s="476"/>
      <c r="L560" s="476"/>
      <c r="M560" s="476"/>
      <c r="N560" s="476"/>
      <c r="O560" s="476"/>
      <c r="P560" s="477"/>
      <c r="Q560" s="445" t="s">
        <v>470</v>
      </c>
      <c r="R560" s="477"/>
      <c r="S560" s="445" t="s">
        <v>545</v>
      </c>
      <c r="T560" s="476"/>
      <c r="U560" s="476"/>
      <c r="V560" s="477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587" t="s">
        <v>779</v>
      </c>
      <c r="B561" s="445" t="s">
        <v>60</v>
      </c>
      <c r="C561" s="445" t="s">
        <v>96</v>
      </c>
      <c r="D561" s="445" t="s">
        <v>104</v>
      </c>
      <c r="E561" s="445" t="s">
        <v>95</v>
      </c>
      <c r="F561" s="445" t="s">
        <v>218</v>
      </c>
      <c r="G561" s="445" t="s">
        <v>229</v>
      </c>
      <c r="H561" s="445" t="s">
        <v>239</v>
      </c>
      <c r="I561" s="445" t="s">
        <v>258</v>
      </c>
      <c r="J561" s="445" t="s">
        <v>331</v>
      </c>
      <c r="K561" s="377"/>
      <c r="L561" s="445" t="s">
        <v>365</v>
      </c>
      <c r="M561" s="377"/>
      <c r="N561" s="445" t="s">
        <v>365</v>
      </c>
      <c r="O561" s="445" t="s">
        <v>440</v>
      </c>
      <c r="P561" s="445" t="s">
        <v>457</v>
      </c>
      <c r="Q561" s="445" t="s">
        <v>471</v>
      </c>
      <c r="R561" s="445" t="s">
        <v>518</v>
      </c>
      <c r="S561" s="445" t="s">
        <v>546</v>
      </c>
      <c r="T561" s="445" t="s">
        <v>593</v>
      </c>
      <c r="U561" s="445" t="s">
        <v>622</v>
      </c>
      <c r="V561" s="445" t="s">
        <v>629</v>
      </c>
      <c r="W561" s="445" t="s">
        <v>635</v>
      </c>
      <c r="X561" s="445" t="s">
        <v>685</v>
      </c>
      <c r="AA561" s="52"/>
      <c r="AD561" s="377"/>
    </row>
    <row r="562" spans="1:30" ht="13.5" customHeight="1" thickBot="1" x14ac:dyDescent="0.25">
      <c r="A562" s="588"/>
      <c r="B562" s="446"/>
      <c r="C562" s="446"/>
      <c r="D562" s="446"/>
      <c r="E562" s="446"/>
      <c r="F562" s="446"/>
      <c r="G562" s="446"/>
      <c r="H562" s="446"/>
      <c r="I562" s="446"/>
      <c r="J562" s="446"/>
      <c r="K562" s="377"/>
      <c r="L562" s="446"/>
      <c r="M562" s="377"/>
      <c r="N562" s="446"/>
      <c r="O562" s="446"/>
      <c r="P562" s="446"/>
      <c r="Q562" s="446"/>
      <c r="R562" s="446"/>
      <c r="S562" s="446"/>
      <c r="T562" s="446"/>
      <c r="U562" s="446"/>
      <c r="V562" s="446"/>
      <c r="W562" s="446"/>
      <c r="X562" s="446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0</v>
      </c>
      <c r="D563" s="46">
        <f>IFERROR(X53*1,"0")+IFERROR(X54*1,"0")+IFERROR(X55*1,"0")+IFERROR(X56*1,"0")</f>
        <v>0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3" s="46">
        <f>IFERROR(X130*1,"0")+IFERROR(X131*1,"0")+IFERROR(X132*1,"0")+IFERROR(X133*1,"0")+IFERROR(X134*1,"0")</f>
        <v>0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0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0</v>
      </c>
      <c r="J563" s="46">
        <f>IFERROR(X208*1,"0")+IFERROR(X209*1,"0")+IFERROR(X210*1,"0")+IFERROR(X211*1,"0")+IFERROR(X212*1,"0")+IFERROR(X213*1,"0")+IFERROR(X214*1,"0")+IFERROR(X218*1,"0")+IFERROR(X219*1,"0")+IFERROR(X220*1,"0")</f>
        <v>0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0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0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0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2115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0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200.64000000000001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0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A546:Y546"/>
    <mergeCell ref="A13:L13"/>
    <mergeCell ref="O133:S133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561:O562"/>
    <mergeCell ref="O186:S186"/>
    <mergeCell ref="A483:Y483"/>
    <mergeCell ref="O107:S107"/>
    <mergeCell ref="A204:N205"/>
    <mergeCell ref="O549:S549"/>
    <mergeCell ref="A440:N441"/>
    <mergeCell ref="D105:E105"/>
    <mergeCell ref="D276:E276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A466:Y466"/>
    <mergeCell ref="O175:S175"/>
    <mergeCell ref="D150:E150"/>
    <mergeCell ref="O246:S246"/>
    <mergeCell ref="O368:S368"/>
    <mergeCell ref="O162:S162"/>
    <mergeCell ref="D386:E386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A451:Y451"/>
    <mergeCell ref="O148:S148"/>
    <mergeCell ref="D428:E428"/>
    <mergeCell ref="O250:S250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427:Y427"/>
    <mergeCell ref="O257:S257"/>
    <mergeCell ref="O61:S61"/>
    <mergeCell ref="A88:N89"/>
    <mergeCell ref="O296:U296"/>
    <mergeCell ref="O359:S359"/>
    <mergeCell ref="O48:S48"/>
    <mergeCell ref="O153:S153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13:S513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D201:E201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38:U38"/>
    <mergeCell ref="O235:S235"/>
    <mergeCell ref="O274:U274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D390:E390"/>
    <mergeCell ref="O408:S408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O519:U519"/>
    <mergeCell ref="O17:S18"/>
    <mergeCell ref="O526:S526"/>
    <mergeCell ref="O63:S63"/>
    <mergeCell ref="O172:S172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A316:N317"/>
    <mergeCell ref="O380:U380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2024-06-20T08:53:43Z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