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6,24 ПОКОМ ЗПФ филиалы\"/>
    </mc:Choice>
  </mc:AlternateContent>
  <xr:revisionPtr revIDLastSave="0" documentId="13_ncr:1_{D57B273C-94AF-4506-B056-AD881BD5312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Sheet!$A$3:$AD$82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81" i="1" l="1"/>
  <c r="AE79" i="1"/>
  <c r="AE57" i="1"/>
  <c r="AE50" i="1"/>
  <c r="AC50" i="1" s="1"/>
  <c r="AD50" i="1" s="1"/>
  <c r="AE49" i="1"/>
  <c r="AC49" i="1" s="1"/>
  <c r="AD49" i="1" s="1"/>
  <c r="AE47" i="1"/>
  <c r="AC47" i="1" s="1"/>
  <c r="AD47" i="1" s="1"/>
  <c r="AE46" i="1"/>
  <c r="AC46" i="1" s="1"/>
  <c r="AD46" i="1" s="1"/>
  <c r="AE24" i="1"/>
  <c r="AC24" i="1" s="1"/>
  <c r="AD24" i="1" s="1"/>
  <c r="AC82" i="1"/>
  <c r="AD82" i="1" s="1"/>
  <c r="AC80" i="1"/>
  <c r="AD80" i="1" s="1"/>
  <c r="AC76" i="1"/>
  <c r="AD76" i="1" s="1"/>
  <c r="AC73" i="1"/>
  <c r="AD73" i="1" s="1"/>
  <c r="AC69" i="1"/>
  <c r="AD69" i="1" s="1"/>
  <c r="AC53" i="1"/>
  <c r="AD53" i="1" s="1"/>
  <c r="AC52" i="1"/>
  <c r="AD52" i="1" s="1"/>
  <c r="AC51" i="1"/>
  <c r="AD51" i="1" s="1"/>
  <c r="AC44" i="1"/>
  <c r="AD44" i="1" s="1"/>
  <c r="AC43" i="1"/>
  <c r="AD43" i="1" s="1"/>
  <c r="AC35" i="1"/>
  <c r="AD35" i="1" s="1"/>
  <c r="AC34" i="1"/>
  <c r="AD34" i="1" s="1"/>
  <c r="AC32" i="1"/>
  <c r="AD32" i="1" s="1"/>
  <c r="AC25" i="1"/>
  <c r="AD25" i="1" s="1"/>
  <c r="AC15" i="1"/>
  <c r="AD15" i="1" s="1"/>
  <c r="AC12" i="1"/>
  <c r="AD12" i="1" s="1"/>
  <c r="AC11" i="1"/>
  <c r="AD11" i="1" s="1"/>
  <c r="AC9" i="1"/>
  <c r="AD9" i="1" s="1"/>
  <c r="AC7" i="1"/>
  <c r="AD7" i="1" s="1"/>
  <c r="AF81" i="1" l="1"/>
  <c r="AF79" i="1"/>
  <c r="AF57" i="1"/>
  <c r="AF50" i="1"/>
  <c r="AF49" i="1"/>
  <c r="AF47" i="1"/>
  <c r="AF46" i="1"/>
  <c r="AF24" i="1"/>
  <c r="AF16" i="1"/>
  <c r="AE16" i="1"/>
  <c r="F32" i="1" l="1"/>
  <c r="E32" i="1"/>
  <c r="L32" i="1" s="1"/>
  <c r="O32" i="1" s="1"/>
  <c r="F25" i="1"/>
  <c r="E25" i="1"/>
  <c r="L25" i="1" s="1"/>
  <c r="O25" i="1" s="1"/>
  <c r="AA25" i="1" s="1"/>
  <c r="F24" i="1"/>
  <c r="E24" i="1"/>
  <c r="L24" i="1" s="1"/>
  <c r="O24" i="1" s="1"/>
  <c r="AA12" i="1"/>
  <c r="AA17" i="1"/>
  <c r="AA18" i="1"/>
  <c r="AA21" i="1"/>
  <c r="AA22" i="1"/>
  <c r="AA23" i="1"/>
  <c r="AA24" i="1"/>
  <c r="AA31" i="1"/>
  <c r="AA32" i="1"/>
  <c r="AA33" i="1"/>
  <c r="AA36" i="1"/>
  <c r="AA37" i="1"/>
  <c r="AA38" i="1"/>
  <c r="AA40" i="1"/>
  <c r="AA41" i="1"/>
  <c r="AA42" i="1"/>
  <c r="AA45" i="1"/>
  <c r="AA58" i="1"/>
  <c r="AA59" i="1"/>
  <c r="AA60" i="1"/>
  <c r="AA61" i="1"/>
  <c r="AA62" i="1"/>
  <c r="AA63" i="1"/>
  <c r="AA64" i="1"/>
  <c r="AA65" i="1"/>
  <c r="AA66" i="1"/>
  <c r="AA67" i="1"/>
  <c r="AA68" i="1"/>
  <c r="AA77" i="1"/>
  <c r="L7" i="1"/>
  <c r="O7" i="1" s="1"/>
  <c r="L8" i="1"/>
  <c r="O8" i="1" s="1"/>
  <c r="P8" i="1" s="1"/>
  <c r="L9" i="1"/>
  <c r="O9" i="1" s="1"/>
  <c r="L10" i="1"/>
  <c r="O10" i="1" s="1"/>
  <c r="P10" i="1" s="1"/>
  <c r="L11" i="1"/>
  <c r="O11" i="1" s="1"/>
  <c r="L12" i="1"/>
  <c r="O12" i="1" s="1"/>
  <c r="L13" i="1"/>
  <c r="O13" i="1" s="1"/>
  <c r="L14" i="1"/>
  <c r="O14" i="1" s="1"/>
  <c r="P14" i="1" s="1"/>
  <c r="L15" i="1"/>
  <c r="O15" i="1" s="1"/>
  <c r="L16" i="1"/>
  <c r="O16" i="1" s="1"/>
  <c r="P16" i="1" s="1"/>
  <c r="AC16" i="1" s="1"/>
  <c r="L17" i="1"/>
  <c r="O17" i="1" s="1"/>
  <c r="S17" i="1" s="1"/>
  <c r="L18" i="1"/>
  <c r="O18" i="1" s="1"/>
  <c r="L19" i="1"/>
  <c r="O19" i="1" s="1"/>
  <c r="L20" i="1"/>
  <c r="O20" i="1" s="1"/>
  <c r="P20" i="1" s="1"/>
  <c r="L21" i="1"/>
  <c r="O21" i="1" s="1"/>
  <c r="S21" i="1" s="1"/>
  <c r="L22" i="1"/>
  <c r="O22" i="1" s="1"/>
  <c r="L23" i="1"/>
  <c r="O23" i="1" s="1"/>
  <c r="S23" i="1" s="1"/>
  <c r="L26" i="1"/>
  <c r="O26" i="1" s="1"/>
  <c r="L27" i="1"/>
  <c r="O27" i="1" s="1"/>
  <c r="L28" i="1"/>
  <c r="O28" i="1" s="1"/>
  <c r="L29" i="1"/>
  <c r="O29" i="1" s="1"/>
  <c r="L30" i="1"/>
  <c r="O30" i="1" s="1"/>
  <c r="L31" i="1"/>
  <c r="O31" i="1" s="1"/>
  <c r="S31" i="1" s="1"/>
  <c r="L33" i="1"/>
  <c r="O33" i="1" s="1"/>
  <c r="S33" i="1" s="1"/>
  <c r="L34" i="1"/>
  <c r="O34" i="1" s="1"/>
  <c r="L35" i="1"/>
  <c r="O35" i="1" s="1"/>
  <c r="L36" i="1"/>
  <c r="O36" i="1" s="1"/>
  <c r="S36" i="1" s="1"/>
  <c r="L37" i="1"/>
  <c r="O37" i="1" s="1"/>
  <c r="S37" i="1" s="1"/>
  <c r="L38" i="1"/>
  <c r="O38" i="1" s="1"/>
  <c r="S38" i="1" s="1"/>
  <c r="L39" i="1"/>
  <c r="O39" i="1" s="1"/>
  <c r="L40" i="1"/>
  <c r="O40" i="1" s="1"/>
  <c r="S40" i="1" s="1"/>
  <c r="L41" i="1"/>
  <c r="O41" i="1" s="1"/>
  <c r="S41" i="1" s="1"/>
  <c r="L42" i="1"/>
  <c r="O42" i="1" s="1"/>
  <c r="S42" i="1" s="1"/>
  <c r="L43" i="1"/>
  <c r="O43" i="1" s="1"/>
  <c r="L44" i="1"/>
  <c r="O44" i="1" s="1"/>
  <c r="L45" i="1"/>
  <c r="O45" i="1" s="1"/>
  <c r="S45" i="1" s="1"/>
  <c r="L46" i="1"/>
  <c r="O46" i="1" s="1"/>
  <c r="L47" i="1"/>
  <c r="O47" i="1" s="1"/>
  <c r="L48" i="1"/>
  <c r="O48" i="1" s="1"/>
  <c r="L49" i="1"/>
  <c r="O49" i="1" s="1"/>
  <c r="L50" i="1"/>
  <c r="O50" i="1" s="1"/>
  <c r="L51" i="1"/>
  <c r="O51" i="1" s="1"/>
  <c r="L52" i="1"/>
  <c r="O52" i="1" s="1"/>
  <c r="L53" i="1"/>
  <c r="O53" i="1" s="1"/>
  <c r="L54" i="1"/>
  <c r="O54" i="1" s="1"/>
  <c r="L55" i="1"/>
  <c r="O55" i="1" s="1"/>
  <c r="P55" i="1" s="1"/>
  <c r="AC55" i="1" s="1"/>
  <c r="AD55" i="1" s="1"/>
  <c r="L56" i="1"/>
  <c r="O56" i="1" s="1"/>
  <c r="L57" i="1"/>
  <c r="O57" i="1" s="1"/>
  <c r="L58" i="1"/>
  <c r="O58" i="1" s="1"/>
  <c r="S58" i="1" s="1"/>
  <c r="L59" i="1"/>
  <c r="O59" i="1" s="1"/>
  <c r="S59" i="1" s="1"/>
  <c r="L60" i="1"/>
  <c r="O60" i="1" s="1"/>
  <c r="S60" i="1" s="1"/>
  <c r="L61" i="1"/>
  <c r="O61" i="1" s="1"/>
  <c r="S61" i="1" s="1"/>
  <c r="L62" i="1"/>
  <c r="O62" i="1" s="1"/>
  <c r="S62" i="1" s="1"/>
  <c r="L63" i="1"/>
  <c r="O63" i="1" s="1"/>
  <c r="S63" i="1" s="1"/>
  <c r="L64" i="1"/>
  <c r="O64" i="1" s="1"/>
  <c r="S64" i="1" s="1"/>
  <c r="L65" i="1"/>
  <c r="O65" i="1" s="1"/>
  <c r="S65" i="1" s="1"/>
  <c r="L66" i="1"/>
  <c r="O66" i="1" s="1"/>
  <c r="S66" i="1" s="1"/>
  <c r="L67" i="1"/>
  <c r="O67" i="1" s="1"/>
  <c r="S67" i="1" s="1"/>
  <c r="L68" i="1"/>
  <c r="O68" i="1" s="1"/>
  <c r="S68" i="1" s="1"/>
  <c r="L69" i="1"/>
  <c r="O69" i="1" s="1"/>
  <c r="L70" i="1"/>
  <c r="O70" i="1" s="1"/>
  <c r="L71" i="1"/>
  <c r="O71" i="1" s="1"/>
  <c r="L72" i="1"/>
  <c r="O72" i="1" s="1"/>
  <c r="L73" i="1"/>
  <c r="O73" i="1" s="1"/>
  <c r="L74" i="1"/>
  <c r="O74" i="1" s="1"/>
  <c r="L75" i="1"/>
  <c r="O75" i="1" s="1"/>
  <c r="L76" i="1"/>
  <c r="O76" i="1" s="1"/>
  <c r="L77" i="1"/>
  <c r="O77" i="1" s="1"/>
  <c r="S77" i="1" s="1"/>
  <c r="L78" i="1"/>
  <c r="O78" i="1" s="1"/>
  <c r="L79" i="1"/>
  <c r="O79" i="1" s="1"/>
  <c r="L80" i="1"/>
  <c r="O80" i="1" s="1"/>
  <c r="L81" i="1"/>
  <c r="O81" i="1" s="1"/>
  <c r="L82" i="1"/>
  <c r="O82" i="1" s="1"/>
  <c r="L6" i="1"/>
  <c r="O6" i="1" s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1" i="1"/>
  <c r="K30" i="1"/>
  <c r="K29" i="1"/>
  <c r="K28" i="1"/>
  <c r="K27" i="1"/>
  <c r="K26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Y5" i="1"/>
  <c r="X5" i="1"/>
  <c r="W5" i="1"/>
  <c r="V5" i="1"/>
  <c r="U5" i="1"/>
  <c r="Q5" i="1"/>
  <c r="N5" i="1"/>
  <c r="M5" i="1"/>
  <c r="J5" i="1"/>
  <c r="AA20" i="1" l="1"/>
  <c r="AC20" i="1"/>
  <c r="AD20" i="1" s="1"/>
  <c r="AA16" i="1"/>
  <c r="AD16" i="1"/>
  <c r="AA14" i="1"/>
  <c r="AC14" i="1"/>
  <c r="AD14" i="1" s="1"/>
  <c r="AA10" i="1"/>
  <c r="AC10" i="1"/>
  <c r="AD10" i="1" s="1"/>
  <c r="AA8" i="1"/>
  <c r="AC8" i="1"/>
  <c r="AD8" i="1" s="1"/>
  <c r="AA82" i="1"/>
  <c r="AA80" i="1"/>
  <c r="P78" i="1"/>
  <c r="AA76" i="1"/>
  <c r="P74" i="1"/>
  <c r="P72" i="1"/>
  <c r="P70" i="1"/>
  <c r="P56" i="1"/>
  <c r="P54" i="1"/>
  <c r="AA52" i="1"/>
  <c r="AA50" i="1"/>
  <c r="P48" i="1"/>
  <c r="AA46" i="1"/>
  <c r="AA44" i="1"/>
  <c r="AA34" i="1"/>
  <c r="P29" i="1"/>
  <c r="P27" i="1"/>
  <c r="P19" i="1"/>
  <c r="AA15" i="1"/>
  <c r="P13" i="1"/>
  <c r="AA11" i="1"/>
  <c r="AA9" i="1"/>
  <c r="AA7" i="1"/>
  <c r="T6" i="1"/>
  <c r="P6" i="1"/>
  <c r="P81" i="1"/>
  <c r="AC81" i="1" s="1"/>
  <c r="P79" i="1"/>
  <c r="AC79" i="1" s="1"/>
  <c r="P75" i="1"/>
  <c r="AA73" i="1"/>
  <c r="P71" i="1"/>
  <c r="AA69" i="1"/>
  <c r="P57" i="1"/>
  <c r="AC57" i="1" s="1"/>
  <c r="AA55" i="1"/>
  <c r="AA53" i="1"/>
  <c r="AA51" i="1"/>
  <c r="AA49" i="1"/>
  <c r="AA47" i="1"/>
  <c r="AA43" i="1"/>
  <c r="P39" i="1"/>
  <c r="AA35" i="1"/>
  <c r="P30" i="1"/>
  <c r="P28" i="1"/>
  <c r="P26" i="1"/>
  <c r="F5" i="1"/>
  <c r="S32" i="1"/>
  <c r="K32" i="1"/>
  <c r="S25" i="1"/>
  <c r="K25" i="1"/>
  <c r="S24" i="1"/>
  <c r="E5" i="1"/>
  <c r="K24" i="1"/>
  <c r="T82" i="1"/>
  <c r="T78" i="1"/>
  <c r="T74" i="1"/>
  <c r="T70" i="1"/>
  <c r="T66" i="1"/>
  <c r="T62" i="1"/>
  <c r="T58" i="1"/>
  <c r="T54" i="1"/>
  <c r="T50" i="1"/>
  <c r="T46" i="1"/>
  <c r="T42" i="1"/>
  <c r="T38" i="1"/>
  <c r="T34" i="1"/>
  <c r="T30" i="1"/>
  <c r="T26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1" i="1"/>
  <c r="T17" i="1"/>
  <c r="T13" i="1"/>
  <c r="T9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19" i="1"/>
  <c r="T15" i="1"/>
  <c r="T11" i="1"/>
  <c r="T7" i="1"/>
  <c r="S22" i="1"/>
  <c r="T22" i="1"/>
  <c r="S20" i="1"/>
  <c r="T20" i="1"/>
  <c r="S18" i="1"/>
  <c r="T18" i="1"/>
  <c r="S16" i="1"/>
  <c r="T16" i="1"/>
  <c r="S14" i="1"/>
  <c r="T14" i="1"/>
  <c r="S12" i="1"/>
  <c r="T12" i="1"/>
  <c r="S10" i="1"/>
  <c r="T10" i="1"/>
  <c r="S8" i="1"/>
  <c r="T8" i="1"/>
  <c r="O5" i="1"/>
  <c r="L5" i="1"/>
  <c r="AA28" i="1" l="1"/>
  <c r="AC28" i="1"/>
  <c r="AD28" i="1" s="1"/>
  <c r="AA57" i="1"/>
  <c r="AD57" i="1"/>
  <c r="AA71" i="1"/>
  <c r="AC71" i="1"/>
  <c r="AD71" i="1" s="1"/>
  <c r="AA75" i="1"/>
  <c r="AC75" i="1"/>
  <c r="AD75" i="1" s="1"/>
  <c r="AA81" i="1"/>
  <c r="AD81" i="1"/>
  <c r="AA13" i="1"/>
  <c r="AC13" i="1"/>
  <c r="AD13" i="1" s="1"/>
  <c r="AA19" i="1"/>
  <c r="AC19" i="1"/>
  <c r="AD19" i="1" s="1"/>
  <c r="AA29" i="1"/>
  <c r="AC29" i="1"/>
  <c r="AD29" i="1" s="1"/>
  <c r="AA48" i="1"/>
  <c r="AC48" i="1"/>
  <c r="AD48" i="1" s="1"/>
  <c r="AA56" i="1"/>
  <c r="AC56" i="1"/>
  <c r="AD56" i="1" s="1"/>
  <c r="AA72" i="1"/>
  <c r="AC72" i="1"/>
  <c r="AD72" i="1" s="1"/>
  <c r="AA26" i="1"/>
  <c r="AC26" i="1"/>
  <c r="AD26" i="1" s="1"/>
  <c r="AA30" i="1"/>
  <c r="AC30" i="1"/>
  <c r="AD30" i="1" s="1"/>
  <c r="AA39" i="1"/>
  <c r="AC39" i="1"/>
  <c r="AD39" i="1" s="1"/>
  <c r="AA79" i="1"/>
  <c r="AD79" i="1"/>
  <c r="S6" i="1"/>
  <c r="AC6" i="1"/>
  <c r="AA27" i="1"/>
  <c r="AC27" i="1"/>
  <c r="AD27" i="1" s="1"/>
  <c r="AA54" i="1"/>
  <c r="AC54" i="1"/>
  <c r="AD54" i="1" s="1"/>
  <c r="AA70" i="1"/>
  <c r="AC70" i="1"/>
  <c r="AD70" i="1" s="1"/>
  <c r="AA74" i="1"/>
  <c r="AC74" i="1"/>
  <c r="AD74" i="1" s="1"/>
  <c r="AA78" i="1"/>
  <c r="AC78" i="1"/>
  <c r="AD78" i="1" s="1"/>
  <c r="K5" i="1"/>
  <c r="AA6" i="1"/>
  <c r="P5" i="1"/>
  <c r="S26" i="1"/>
  <c r="S28" i="1"/>
  <c r="S30" i="1"/>
  <c r="S35" i="1"/>
  <c r="S39" i="1"/>
  <c r="S43" i="1"/>
  <c r="S47" i="1"/>
  <c r="S49" i="1"/>
  <c r="S51" i="1"/>
  <c r="S53" i="1"/>
  <c r="S55" i="1"/>
  <c r="S57" i="1"/>
  <c r="S69" i="1"/>
  <c r="S71" i="1"/>
  <c r="S73" i="1"/>
  <c r="S75" i="1"/>
  <c r="S79" i="1"/>
  <c r="S81" i="1"/>
  <c r="S7" i="1"/>
  <c r="S9" i="1"/>
  <c r="S11" i="1"/>
  <c r="S13" i="1"/>
  <c r="S15" i="1"/>
  <c r="S19" i="1"/>
  <c r="S27" i="1"/>
  <c r="S29" i="1"/>
  <c r="S34" i="1"/>
  <c r="S44" i="1"/>
  <c r="S46" i="1"/>
  <c r="S48" i="1"/>
  <c r="S50" i="1"/>
  <c r="S52" i="1"/>
  <c r="S54" i="1"/>
  <c r="S56" i="1"/>
  <c r="S70" i="1"/>
  <c r="S72" i="1"/>
  <c r="S74" i="1"/>
  <c r="S76" i="1"/>
  <c r="S78" i="1"/>
  <c r="S80" i="1"/>
  <c r="S82" i="1"/>
  <c r="AA5" i="1" l="1"/>
  <c r="AD6" i="1"/>
  <c r="AD5" i="1" s="1"/>
  <c r="AC5" i="1"/>
</calcChain>
</file>

<file path=xl/sharedStrings.xml><?xml version="1.0" encoding="utf-8"?>
<sst xmlns="http://schemas.openxmlformats.org/spreadsheetml/2006/main" count="301" uniqueCount="123">
  <si>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</si>
  <si>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</si>
  <si>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</si>
  <si>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</si>
  <si>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</si>
  <si>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</si>
  <si>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</si>
  <si>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</si>
  <si>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</si>
  <si>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</si>
  <si>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</si>
  <si>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</si>
  <si>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</si>
  <si>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</si>
  <si>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</si>
  <si>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</si>
  <si>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</si>
  <si>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</si>
  <si>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</si>
  <si>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</si>
  <si>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</si>
  <si>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</si>
  <si>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</si>
  <si>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</si>
  <si>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</si>
  <si>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</si>
  <si>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10,06,</t>
  </si>
  <si>
    <t>13,06,</t>
  </si>
  <si>
    <t>06,06,</t>
  </si>
  <si>
    <t>30,05,</t>
  </si>
  <si>
    <t>23,05,</t>
  </si>
  <si>
    <t>16,05,</t>
  </si>
  <si>
    <t>09,05,</t>
  </si>
  <si>
    <t>Готовые бельмеши сочные с мясом ТМ Горячая штучка 0,3кг зам  ПОКОМ</t>
  </si>
  <si>
    <t>шт</t>
  </si>
  <si>
    <t>матрица</t>
  </si>
  <si>
    <t>Готовые чебупели острые с мясом Горячая штучка 0,3 кг зам  ПОКОМ</t>
  </si>
  <si>
    <t>необходимо увеличить продажи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</si>
  <si>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</si>
  <si>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</si>
  <si>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</si>
  <si>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</si>
  <si>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</si>
  <si>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ЖАР-мени ТМ Зареченские ТС Зареченские продукты.   Поком</t>
  </si>
  <si>
    <t>кг</t>
  </si>
  <si>
    <t>Жар-боллы с курочкой и сыром. Кулинарные изделия рубленые в тесте куриные жареные  ПОКОМ</t>
  </si>
  <si>
    <t>Жар-ладушки с клубникой и вишней ТМ Зареченские ТС Зареченские продукты.  Поком</t>
  </si>
  <si>
    <t>Жар-ладушки с мясом ТМ Зареченские ТС Зареченские продукты.  Поком</t>
  </si>
  <si>
    <t>матрица / паллет</t>
  </si>
  <si>
    <t>Жар-ладушки с яблоком и грушей. Изделия хлебобулочные жареные с начинкой зам  ПОКОМ</t>
  </si>
  <si>
    <t>не в матрице</t>
  </si>
  <si>
    <t>Жар-мени с картофелем и сочной грудинкой. ВЕС  ПОКОМ</t>
  </si>
  <si>
    <t>нет потребности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</si>
  <si>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</si>
  <si>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</si>
  <si>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Круггетсы сочные ТМ Горячая штучка ТС Круггетсы 3 кг. Изделия кулинарные рубленые в тесте куриные</t>
  </si>
  <si>
    <t>Мини-сосиски в тесте "Фрайпики" 1,8кг ВЕС,  ПОКОМ</t>
  </si>
  <si>
    <t>необходимо увеличить продажи!!!</t>
  </si>
  <si>
    <t>Мини-сосиски в тесте "Фрайпики" 3,7кг ВЕС,  ПОКОМ</t>
  </si>
  <si>
    <t>Мини-сосиски в тесте "Фрайпики" 3,7кг ВЕС, ТМ Зареченские  ПОКОМ</t>
  </si>
  <si>
    <t>Мини-сосиски в тесте Фрайпики 1,8кг ВЕС ТМ Зареченские 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</si>
  <si>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</si>
  <si>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</si>
  <si>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</si>
  <si>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</si>
  <si>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ТС Няняггетсы Сливушки замор.  ПОКОМ</t>
  </si>
  <si>
    <t>Наггетсы с индейки ТМ Вязанка ТС Из печи Сливушки 0,25 кг УВС. 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</si>
  <si>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</si>
  <si>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</si>
  <si>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</si>
  <si>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</si>
  <si>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</si>
  <si>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</si>
  <si>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</si>
  <si>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</si>
  <si>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</si>
  <si>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</si>
  <si>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</si>
  <si>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</si>
  <si>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</si>
  <si>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</si>
  <si>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</si>
  <si>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</si>
  <si>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</si>
  <si>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</si>
  <si>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</si>
  <si>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</si>
  <si>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</si>
  <si>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</si>
  <si>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</si>
  <si>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</si>
  <si>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</si>
  <si>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</si>
  <si>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</si>
  <si>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</si>
  <si>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</si>
  <si>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Сочные стародв. сфера 0,43кг  Поком</t>
  </si>
  <si>
    <t>перемещение из Луганска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</si>
  <si>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</si>
  <si>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</si>
  <si>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отборные  с говядиной и свининой 0,43кг ушко  Поком</t>
  </si>
  <si>
    <t>Пельмени отборные с говядиной 0,43кг Поком</t>
  </si>
  <si>
    <t>Печеные пельмени Печь-мени с мясом Печеные пельмени Фикс.вес 0,2 сфера Вязанка  Поком</t>
  </si>
  <si>
    <t>Смак-мени с картофелем и сочной грудинкой ТМ Зареченские  флоу-пак 1 кг.  Поком</t>
  </si>
  <si>
    <t>Смак-мени с мясом ТМ Зареченские ТС Зареченские продукты флоу-пак 1 кг.  Поком</t>
  </si>
  <si>
    <t>Смаколадьи с яблоком и грушей ТМ Зареченские  флоу-пак 0,9 кг.  Поком</t>
  </si>
  <si>
    <t>Сосиски Оригинальные заморож. ТМ Стародворье в вак 0,33 кг  Поком</t>
  </si>
  <si>
    <t>Фрай-пицца с ветчиной и грибами ТМ Зареченские ТС Зареченские продукты.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</si>
  <si>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</si>
  <si>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</si>
  <si>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</si>
  <si>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</si>
  <si>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</si>
  <si>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</si>
  <si>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</si>
  <si>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</si>
  <si>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</si>
  <si>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</si>
  <si>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</si>
  <si>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</si>
  <si>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</si>
  <si>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r>
      <t xml:space="preserve">дубль / </t>
    </r>
    <r>
      <rPr>
        <b/>
        <sz val="10"/>
        <color rgb="FFFF0000"/>
        <rFont val="Arial"/>
        <family val="2"/>
        <charset val="204"/>
      </rPr>
      <t>необходимо увеличить продажи!!!</t>
    </r>
  </si>
  <si>
    <t>16,06,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</si>
</sst>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4" fillId="6" borderId="1" xfId="1" applyNumberFormat="1" applyFont="1" applyFill="1"/>
    <xf numFmtId="164" fontId="5" fillId="6" borderId="1" xfId="1" applyNumberFormat="1" applyFont="1" applyFill="1"/>
    <xf numFmtId="164" fontId="6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0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3,06,24%20&#1073;&#1088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</row>
        <row r="4">
          <cell r="N4" t="str">
            <v>10,06,(1)</v>
          </cell>
          <cell r="O4" t="str">
            <v>10,06,(2)</v>
          </cell>
          <cell r="P4" t="str">
            <v>13,06,</v>
          </cell>
          <cell r="V4" t="str">
            <v>06,06,</v>
          </cell>
          <cell r="W4" t="str">
            <v>30,05,</v>
          </cell>
          <cell r="X4" t="str">
            <v>23,05,</v>
          </cell>
          <cell r="Y4" t="str">
            <v>16,05,</v>
          </cell>
          <cell r="Z4" t="str">
            <v>09,05,</v>
          </cell>
        </row>
        <row r="5">
          <cell r="E5">
            <v>12629.944</v>
          </cell>
          <cell r="F5">
            <v>9049.8000000000011</v>
          </cell>
          <cell r="J5">
            <v>12594.1</v>
          </cell>
          <cell r="K5">
            <v>35.844000000000108</v>
          </cell>
          <cell r="L5">
            <v>0</v>
          </cell>
          <cell r="M5">
            <v>0</v>
          </cell>
          <cell r="N5">
            <v>11502.7</v>
          </cell>
          <cell r="O5">
            <v>2000</v>
          </cell>
          <cell r="P5">
            <v>2525.9888000000001</v>
          </cell>
          <cell r="Q5">
            <v>13533.483199999999</v>
          </cell>
          <cell r="R5">
            <v>0</v>
          </cell>
          <cell r="V5">
            <v>2634.6000000000008</v>
          </cell>
          <cell r="W5">
            <v>1920.08</v>
          </cell>
          <cell r="X5">
            <v>2952.76</v>
          </cell>
          <cell r="Y5">
            <v>1909.14</v>
          </cell>
          <cell r="Z5">
            <v>1614.0599999999995</v>
          </cell>
          <cell r="AB5">
            <v>9781.5391999999993</v>
          </cell>
          <cell r="AD5">
            <v>2020</v>
          </cell>
          <cell r="AE5">
            <v>9790.0999999999985</v>
          </cell>
        </row>
        <row r="6">
          <cell r="A6" t="str">
            <v>Готовые бельмеши сочные с мясом ТМ Горячая штучка 0,3кг зам  ПОКОМ</v>
          </cell>
          <cell r="B6" t="str">
            <v>шт</v>
          </cell>
          <cell r="C6">
            <v>71</v>
          </cell>
          <cell r="D6">
            <v>12</v>
          </cell>
          <cell r="E6">
            <v>35</v>
          </cell>
          <cell r="F6">
            <v>36</v>
          </cell>
          <cell r="G6">
            <v>0.3</v>
          </cell>
          <cell r="H6">
            <v>180</v>
          </cell>
          <cell r="I6" t="str">
            <v>матрица</v>
          </cell>
          <cell r="J6">
            <v>35</v>
          </cell>
          <cell r="K6">
            <v>0</v>
          </cell>
          <cell r="N6">
            <v>24</v>
          </cell>
          <cell r="O6">
            <v>0</v>
          </cell>
          <cell r="P6">
            <v>7</v>
          </cell>
          <cell r="Q6">
            <v>38</v>
          </cell>
          <cell r="T6">
            <v>14</v>
          </cell>
          <cell r="U6">
            <v>8.5714285714285712</v>
          </cell>
          <cell r="V6">
            <v>5</v>
          </cell>
          <cell r="W6">
            <v>1</v>
          </cell>
          <cell r="X6">
            <v>8.8000000000000007</v>
          </cell>
          <cell r="Y6">
            <v>6.4</v>
          </cell>
          <cell r="Z6">
            <v>3.2</v>
          </cell>
          <cell r="AB6">
            <v>11.4</v>
          </cell>
          <cell r="AC6">
            <v>12</v>
          </cell>
          <cell r="AD6">
            <v>3</v>
          </cell>
          <cell r="AE6">
            <v>10.799999999999999</v>
          </cell>
        </row>
        <row r="7">
          <cell r="A7" t="str">
            <v>Готовые чебупели острые с мясом Горячая штучка 0,3 кг зам  ПОКОМ</v>
          </cell>
          <cell r="B7" t="str">
            <v>шт</v>
          </cell>
          <cell r="C7">
            <v>469</v>
          </cell>
          <cell r="D7">
            <v>204</v>
          </cell>
          <cell r="E7">
            <v>187</v>
          </cell>
          <cell r="F7">
            <v>364</v>
          </cell>
          <cell r="G7">
            <v>0.3</v>
          </cell>
          <cell r="H7">
            <v>180</v>
          </cell>
          <cell r="I7" t="str">
            <v>матрица</v>
          </cell>
          <cell r="J7">
            <v>187</v>
          </cell>
          <cell r="K7">
            <v>0</v>
          </cell>
          <cell r="N7">
            <v>240</v>
          </cell>
          <cell r="O7">
            <v>0</v>
          </cell>
          <cell r="P7">
            <v>37.4</v>
          </cell>
          <cell r="T7">
            <v>16.149732620320858</v>
          </cell>
          <cell r="U7">
            <v>16.149732620320858</v>
          </cell>
          <cell r="V7">
            <v>58.8</v>
          </cell>
          <cell r="W7">
            <v>54.6</v>
          </cell>
          <cell r="X7">
            <v>63.2</v>
          </cell>
          <cell r="Y7">
            <v>45.8</v>
          </cell>
          <cell r="Z7">
            <v>35.4</v>
          </cell>
          <cell r="AB7">
            <v>0</v>
          </cell>
          <cell r="AC7">
            <v>12</v>
          </cell>
          <cell r="AD7">
            <v>0</v>
          </cell>
          <cell r="AE7">
            <v>0</v>
          </cell>
        </row>
        <row r="8">
          <cell r="A8" t="str">
            <v>Готовые чебупели с ветчиной и сыром Горячая штучка 0,3кг зам  ПОКОМ</v>
          </cell>
          <cell r="B8" t="str">
            <v>шт</v>
          </cell>
          <cell r="C8">
            <v>837</v>
          </cell>
          <cell r="D8">
            <v>48</v>
          </cell>
          <cell r="E8">
            <v>401</v>
          </cell>
          <cell r="F8">
            <v>283</v>
          </cell>
          <cell r="G8">
            <v>0.3</v>
          </cell>
          <cell r="H8">
            <v>180</v>
          </cell>
          <cell r="I8" t="str">
            <v>матрица</v>
          </cell>
          <cell r="J8">
            <v>391</v>
          </cell>
          <cell r="K8">
            <v>10</v>
          </cell>
          <cell r="N8">
            <v>396</v>
          </cell>
          <cell r="O8">
            <v>0</v>
          </cell>
          <cell r="P8">
            <v>80.2</v>
          </cell>
          <cell r="Q8">
            <v>443.79999999999995</v>
          </cell>
          <cell r="T8">
            <v>13.999999999999998</v>
          </cell>
          <cell r="U8">
            <v>8.4663341645885275</v>
          </cell>
          <cell r="V8">
            <v>79.599999999999994</v>
          </cell>
          <cell r="W8">
            <v>70.8</v>
          </cell>
          <cell r="X8">
            <v>108.2</v>
          </cell>
          <cell r="Y8">
            <v>68.8</v>
          </cell>
          <cell r="Z8">
            <v>60</v>
          </cell>
          <cell r="AB8">
            <v>133.13999999999999</v>
          </cell>
          <cell r="AC8">
            <v>12</v>
          </cell>
          <cell r="AD8">
            <v>37</v>
          </cell>
          <cell r="AE8">
            <v>133.19999999999999</v>
          </cell>
        </row>
        <row r="9">
          <cell r="A9" t="str">
            <v>Готовые чебупели с мясом ТМ Горячая штучка Без свинины 0,3 кг  ПОКОМ</v>
          </cell>
          <cell r="B9" t="str">
            <v>шт</v>
          </cell>
          <cell r="C9">
            <v>213</v>
          </cell>
          <cell r="D9">
            <v>36</v>
          </cell>
          <cell r="E9">
            <v>136</v>
          </cell>
          <cell r="F9">
            <v>38</v>
          </cell>
          <cell r="G9">
            <v>0.3</v>
          </cell>
          <cell r="H9">
            <v>180</v>
          </cell>
          <cell r="I9" t="str">
            <v>матрица</v>
          </cell>
          <cell r="J9">
            <v>134</v>
          </cell>
          <cell r="K9">
            <v>2</v>
          </cell>
          <cell r="N9">
            <v>252</v>
          </cell>
          <cell r="O9">
            <v>0</v>
          </cell>
          <cell r="P9">
            <v>27.2</v>
          </cell>
          <cell r="Q9">
            <v>90.800000000000011</v>
          </cell>
          <cell r="T9">
            <v>14</v>
          </cell>
          <cell r="U9">
            <v>10.661764705882353</v>
          </cell>
          <cell r="V9">
            <v>31.8</v>
          </cell>
          <cell r="W9">
            <v>19.600000000000001</v>
          </cell>
          <cell r="X9">
            <v>28.8</v>
          </cell>
          <cell r="Y9">
            <v>19.600000000000001</v>
          </cell>
          <cell r="Z9">
            <v>10.4</v>
          </cell>
          <cell r="AB9">
            <v>27.240000000000002</v>
          </cell>
          <cell r="AC9">
            <v>12</v>
          </cell>
          <cell r="AD9">
            <v>8</v>
          </cell>
          <cell r="AE9">
            <v>28.799999999999997</v>
          </cell>
        </row>
        <row r="10">
          <cell r="A10" t="str">
            <v>Готовые чебупели сочные с мясом ТМ Горячая штучка  0,3кг зам  ПОКОМ</v>
          </cell>
          <cell r="B10" t="str">
            <v>шт</v>
          </cell>
          <cell r="C10">
            <v>865</v>
          </cell>
          <cell r="D10">
            <v>48</v>
          </cell>
          <cell r="E10">
            <v>385</v>
          </cell>
          <cell r="F10">
            <v>335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381</v>
          </cell>
          <cell r="K10">
            <v>4</v>
          </cell>
          <cell r="N10">
            <v>312</v>
          </cell>
          <cell r="O10">
            <v>0</v>
          </cell>
          <cell r="P10">
            <v>77</v>
          </cell>
          <cell r="Q10">
            <v>431</v>
          </cell>
          <cell r="T10">
            <v>14</v>
          </cell>
          <cell r="U10">
            <v>8.4025974025974026</v>
          </cell>
          <cell r="V10">
            <v>76.8</v>
          </cell>
          <cell r="W10">
            <v>47</v>
          </cell>
          <cell r="X10">
            <v>107</v>
          </cell>
          <cell r="Y10">
            <v>58.4</v>
          </cell>
          <cell r="Z10">
            <v>59.2</v>
          </cell>
          <cell r="AB10">
            <v>129.29999999999998</v>
          </cell>
          <cell r="AC10">
            <v>12</v>
          </cell>
          <cell r="AD10">
            <v>36</v>
          </cell>
          <cell r="AE10">
            <v>129.6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26</v>
          </cell>
          <cell r="D11">
            <v>72</v>
          </cell>
          <cell r="E11">
            <v>12</v>
          </cell>
          <cell r="F11">
            <v>59</v>
          </cell>
          <cell r="G11">
            <v>0.09</v>
          </cell>
          <cell r="H11">
            <v>180</v>
          </cell>
          <cell r="I11" t="str">
            <v>матрица</v>
          </cell>
          <cell r="J11">
            <v>12</v>
          </cell>
          <cell r="K11">
            <v>0</v>
          </cell>
          <cell r="N11">
            <v>72</v>
          </cell>
          <cell r="O11">
            <v>0</v>
          </cell>
          <cell r="P11">
            <v>2.4</v>
          </cell>
          <cell r="T11">
            <v>54.583333333333336</v>
          </cell>
          <cell r="U11">
            <v>54.583333333333336</v>
          </cell>
          <cell r="V11">
            <v>9.8000000000000007</v>
          </cell>
          <cell r="W11">
            <v>10</v>
          </cell>
          <cell r="X11">
            <v>3.6</v>
          </cell>
          <cell r="Y11">
            <v>0</v>
          </cell>
          <cell r="Z11">
            <v>0</v>
          </cell>
          <cell r="AB11">
            <v>0</v>
          </cell>
          <cell r="AC11">
            <v>24</v>
          </cell>
          <cell r="AD11">
            <v>0</v>
          </cell>
          <cell r="AE11">
            <v>0</v>
          </cell>
        </row>
        <row r="12">
          <cell r="A12" t="str">
            <v>Готовые чебуреки со свининой и говядиной ТМ Горячая штучка ТС Базовый ассортимент 0,36 кг  ПОКОМ</v>
          </cell>
          <cell r="B12" t="str">
            <v>шт</v>
          </cell>
          <cell r="C12">
            <v>125</v>
          </cell>
          <cell r="D12">
            <v>40</v>
          </cell>
          <cell r="E12">
            <v>62</v>
          </cell>
          <cell r="F12">
            <v>82</v>
          </cell>
          <cell r="G12">
            <v>0.36</v>
          </cell>
          <cell r="H12">
            <v>180</v>
          </cell>
          <cell r="I12" t="str">
            <v>матрица</v>
          </cell>
          <cell r="J12">
            <v>62</v>
          </cell>
          <cell r="K12">
            <v>0</v>
          </cell>
          <cell r="N12">
            <v>0</v>
          </cell>
          <cell r="O12">
            <v>0</v>
          </cell>
          <cell r="P12">
            <v>12.4</v>
          </cell>
          <cell r="Q12">
            <v>91.6</v>
          </cell>
          <cell r="T12">
            <v>14</v>
          </cell>
          <cell r="U12">
            <v>6.6129032258064511</v>
          </cell>
          <cell r="V12">
            <v>9.8000000000000007</v>
          </cell>
          <cell r="W12">
            <v>16</v>
          </cell>
          <cell r="X12">
            <v>9.6</v>
          </cell>
          <cell r="Y12">
            <v>7</v>
          </cell>
          <cell r="Z12">
            <v>3.8</v>
          </cell>
          <cell r="AB12">
            <v>32.975999999999999</v>
          </cell>
          <cell r="AC12">
            <v>10</v>
          </cell>
          <cell r="AD12">
            <v>9</v>
          </cell>
          <cell r="AE12">
            <v>32.4</v>
          </cell>
        </row>
        <row r="13">
          <cell r="A13" t="str">
            <v>ЖАР-мени ТМ Зареченские ТС Зареченские продукты.   Поком</v>
          </cell>
          <cell r="B13" t="str">
            <v>кг</v>
          </cell>
          <cell r="C13">
            <v>181.5</v>
          </cell>
          <cell r="D13">
            <v>27.5</v>
          </cell>
          <cell r="E13">
            <v>159.5</v>
          </cell>
          <cell r="F13">
            <v>27.5</v>
          </cell>
          <cell r="G13">
            <v>1</v>
          </cell>
          <cell r="H13">
            <v>180</v>
          </cell>
          <cell r="I13" t="str">
            <v>матрица</v>
          </cell>
          <cell r="J13">
            <v>159</v>
          </cell>
          <cell r="K13">
            <v>0.5</v>
          </cell>
          <cell r="N13">
            <v>198</v>
          </cell>
          <cell r="O13">
            <v>0</v>
          </cell>
          <cell r="P13">
            <v>31.9</v>
          </cell>
          <cell r="Q13">
            <v>221.09999999999997</v>
          </cell>
          <cell r="T13">
            <v>14</v>
          </cell>
          <cell r="U13">
            <v>7.0689655172413799</v>
          </cell>
          <cell r="V13">
            <v>28.6</v>
          </cell>
          <cell r="W13">
            <v>22</v>
          </cell>
          <cell r="X13">
            <v>31.8</v>
          </cell>
          <cell r="Y13">
            <v>23.12</v>
          </cell>
          <cell r="Z13">
            <v>13.2</v>
          </cell>
          <cell r="AB13">
            <v>221.09999999999997</v>
          </cell>
          <cell r="AC13">
            <v>5.5</v>
          </cell>
          <cell r="AD13">
            <v>40</v>
          </cell>
          <cell r="AE13">
            <v>220</v>
          </cell>
        </row>
        <row r="14">
          <cell r="A14" t="str">
            <v>Жар-боллы с курочкой и сыром. Кулинарные изделия рубленые в тесте куриные жареные  ПОКОМ</v>
          </cell>
          <cell r="B14" t="str">
            <v>кг</v>
          </cell>
          <cell r="G14">
            <v>0</v>
          </cell>
          <cell r="H14" t="e">
            <v>#N/A</v>
          </cell>
          <cell r="I14" t="str">
            <v>матрица</v>
          </cell>
          <cell r="K14">
            <v>0</v>
          </cell>
          <cell r="P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нет потребности</v>
          </cell>
          <cell r="AB14">
            <v>0</v>
          </cell>
          <cell r="AC14">
            <v>0</v>
          </cell>
        </row>
        <row r="15">
          <cell r="A15" t="str">
            <v>Жар-ладушки с клубникой и вишней ТМ Зареченские ТС Зареченские продукты.  Поком</v>
          </cell>
          <cell r="B15" t="str">
            <v>кг</v>
          </cell>
          <cell r="G15">
            <v>0</v>
          </cell>
          <cell r="H15" t="e">
            <v>#N/A</v>
          </cell>
          <cell r="I15" t="str">
            <v>матрица</v>
          </cell>
          <cell r="K15">
            <v>0</v>
          </cell>
          <cell r="P15">
            <v>0</v>
          </cell>
          <cell r="T15" t="e">
            <v>#DIV/0!</v>
          </cell>
          <cell r="U15" t="e">
            <v>#DIV/0!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нет потребности</v>
          </cell>
          <cell r="AB15">
            <v>0</v>
          </cell>
          <cell r="AC15">
            <v>0</v>
          </cell>
        </row>
        <row r="16">
          <cell r="A16" t="str">
            <v>Жар-ладушки с мясом ТМ Зареченские ТС Зареченские продукты.  Поком</v>
          </cell>
          <cell r="B16" t="str">
            <v>кг</v>
          </cell>
          <cell r="G16">
            <v>0</v>
          </cell>
          <cell r="H16" t="e">
            <v>#N/A</v>
          </cell>
          <cell r="I16" t="str">
            <v>матрица / паллет</v>
          </cell>
          <cell r="K16">
            <v>0</v>
          </cell>
          <cell r="P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нет потребности</v>
          </cell>
          <cell r="AB16">
            <v>0</v>
          </cell>
          <cell r="AC16">
            <v>0</v>
          </cell>
          <cell r="AF16">
            <v>14</v>
          </cell>
          <cell r="AG16">
            <v>126</v>
          </cell>
        </row>
        <row r="17">
          <cell r="A17" t="str">
            <v>Жар-мени с картофелем и сочной грудинкой. ВЕС  ПОКОМ</v>
          </cell>
          <cell r="B17" t="str">
            <v>кг</v>
          </cell>
          <cell r="C17">
            <v>31.5</v>
          </cell>
          <cell r="E17">
            <v>3.5</v>
          </cell>
          <cell r="F17">
            <v>28</v>
          </cell>
          <cell r="G17">
            <v>1</v>
          </cell>
          <cell r="H17">
            <v>180</v>
          </cell>
          <cell r="I17" t="str">
            <v>матрица</v>
          </cell>
          <cell r="J17">
            <v>3.5</v>
          </cell>
          <cell r="K17">
            <v>0</v>
          </cell>
          <cell r="N17">
            <v>0</v>
          </cell>
          <cell r="O17">
            <v>0</v>
          </cell>
          <cell r="P17">
            <v>0.7</v>
          </cell>
          <cell r="T17">
            <v>40</v>
          </cell>
          <cell r="U17">
            <v>40</v>
          </cell>
          <cell r="V17">
            <v>0.7</v>
          </cell>
          <cell r="W17">
            <v>0</v>
          </cell>
          <cell r="X17">
            <v>0.7</v>
          </cell>
          <cell r="Y17">
            <v>0</v>
          </cell>
          <cell r="Z17">
            <v>0</v>
          </cell>
          <cell r="AA17" t="str">
            <v>нужно увеличить продажи!!!</v>
          </cell>
          <cell r="AB17">
            <v>0</v>
          </cell>
          <cell r="AC17">
            <v>4</v>
          </cell>
          <cell r="AD17">
            <v>0</v>
          </cell>
          <cell r="AE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310</v>
          </cell>
          <cell r="E18">
            <v>118</v>
          </cell>
          <cell r="F18">
            <v>132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123</v>
          </cell>
          <cell r="K18">
            <v>-5</v>
          </cell>
          <cell r="N18">
            <v>168</v>
          </cell>
          <cell r="O18">
            <v>0</v>
          </cell>
          <cell r="P18">
            <v>23.6</v>
          </cell>
          <cell r="Q18">
            <v>30.400000000000034</v>
          </cell>
          <cell r="T18">
            <v>14</v>
          </cell>
          <cell r="U18">
            <v>12.711864406779661</v>
          </cell>
          <cell r="V18">
            <v>30.6</v>
          </cell>
          <cell r="W18">
            <v>6.4</v>
          </cell>
          <cell r="X18">
            <v>42.6</v>
          </cell>
          <cell r="Y18">
            <v>11.2</v>
          </cell>
          <cell r="Z18">
            <v>8.8000000000000007</v>
          </cell>
          <cell r="AB18">
            <v>7.6000000000000085</v>
          </cell>
          <cell r="AC18">
            <v>12</v>
          </cell>
          <cell r="AD18">
            <v>3</v>
          </cell>
          <cell r="AE18">
            <v>9</v>
          </cell>
        </row>
        <row r="19">
          <cell r="A19" t="str">
            <v>Круггетсы с сырным соусом ТМ Горячая штучка 3 кг зам вес ПОКОМ</v>
          </cell>
          <cell r="B19" t="str">
            <v>кг</v>
          </cell>
          <cell r="C19">
            <v>18</v>
          </cell>
          <cell r="E19">
            <v>5</v>
          </cell>
          <cell r="F19">
            <v>10</v>
          </cell>
          <cell r="G19">
            <v>0</v>
          </cell>
          <cell r="H19">
            <v>180</v>
          </cell>
          <cell r="I19" t="str">
            <v>не в матрице</v>
          </cell>
          <cell r="J19">
            <v>5</v>
          </cell>
          <cell r="K19">
            <v>0</v>
          </cell>
          <cell r="P19">
            <v>1</v>
          </cell>
          <cell r="T19">
            <v>10</v>
          </cell>
          <cell r="U19">
            <v>10</v>
          </cell>
          <cell r="V19">
            <v>0.6</v>
          </cell>
          <cell r="W19">
            <v>0</v>
          </cell>
          <cell r="X19">
            <v>0</v>
          </cell>
          <cell r="Y19">
            <v>0</v>
          </cell>
          <cell r="Z19">
            <v>0.6</v>
          </cell>
          <cell r="AA19" t="str">
            <v>нужно увеличить продажи!!!</v>
          </cell>
          <cell r="AB19">
            <v>0</v>
          </cell>
          <cell r="AC19">
            <v>0</v>
          </cell>
        </row>
        <row r="20">
          <cell r="A20" t="str">
            <v>Круггетсы сочные ТМ Горячая штучка ТС Круггетсы 0,25 кг зам  ПОКОМ</v>
          </cell>
          <cell r="B20" t="str">
            <v>шт</v>
          </cell>
          <cell r="C20">
            <v>135</v>
          </cell>
          <cell r="D20">
            <v>96</v>
          </cell>
          <cell r="E20">
            <v>146</v>
          </cell>
          <cell r="F20">
            <v>15</v>
          </cell>
          <cell r="G20">
            <v>0.25</v>
          </cell>
          <cell r="H20">
            <v>180</v>
          </cell>
          <cell r="I20" t="str">
            <v>матрица</v>
          </cell>
          <cell r="J20">
            <v>158</v>
          </cell>
          <cell r="K20">
            <v>-12</v>
          </cell>
          <cell r="N20">
            <v>240</v>
          </cell>
          <cell r="O20">
            <v>0</v>
          </cell>
          <cell r="P20">
            <v>29.2</v>
          </cell>
          <cell r="Q20">
            <v>153.80000000000001</v>
          </cell>
          <cell r="T20">
            <v>14</v>
          </cell>
          <cell r="U20">
            <v>8.7328767123287676</v>
          </cell>
          <cell r="V20">
            <v>29.2</v>
          </cell>
          <cell r="W20">
            <v>19.600000000000001</v>
          </cell>
          <cell r="X20">
            <v>23.2</v>
          </cell>
          <cell r="Y20">
            <v>11.6</v>
          </cell>
          <cell r="Z20">
            <v>21.6</v>
          </cell>
          <cell r="AB20">
            <v>38.450000000000003</v>
          </cell>
          <cell r="AC20">
            <v>12</v>
          </cell>
          <cell r="AD20">
            <v>13</v>
          </cell>
          <cell r="AE20">
            <v>39</v>
          </cell>
        </row>
        <row r="21">
          <cell r="A21" t="str">
            <v>Круггетсы сочные ТМ Горячая штучка ТС Круггетсы 3 кг. Изделия кулинарные рубленые в тесте куриные</v>
          </cell>
          <cell r="B21" t="str">
            <v>кг</v>
          </cell>
          <cell r="C21">
            <v>15</v>
          </cell>
          <cell r="E21">
            <v>1</v>
          </cell>
          <cell r="F21">
            <v>14</v>
          </cell>
          <cell r="G21">
            <v>0</v>
          </cell>
          <cell r="H21">
            <v>180</v>
          </cell>
          <cell r="I21" t="str">
            <v>не в матрице</v>
          </cell>
          <cell r="J21">
            <v>1</v>
          </cell>
          <cell r="K21">
            <v>0</v>
          </cell>
          <cell r="P21">
            <v>0.2</v>
          </cell>
          <cell r="T21">
            <v>70</v>
          </cell>
          <cell r="U21">
            <v>70</v>
          </cell>
          <cell r="V21">
            <v>0</v>
          </cell>
          <cell r="W21">
            <v>0</v>
          </cell>
          <cell r="X21">
            <v>1.2</v>
          </cell>
          <cell r="Y21">
            <v>0</v>
          </cell>
          <cell r="Z21">
            <v>0</v>
          </cell>
          <cell r="AA21" t="str">
            <v>нужно увеличить продажи!!!</v>
          </cell>
          <cell r="AB21">
            <v>0</v>
          </cell>
          <cell r="AC21">
            <v>0</v>
          </cell>
        </row>
        <row r="22">
          <cell r="A22" t="str">
            <v>Мини-сосиски в тесте "Фрайпики" 3,7кг ВЕС, ТМ Зареченские  ПОКОМ</v>
          </cell>
          <cell r="B22" t="str">
            <v>кг</v>
          </cell>
          <cell r="C22">
            <v>62.9</v>
          </cell>
          <cell r="D22">
            <v>48.1</v>
          </cell>
          <cell r="E22">
            <v>70.3</v>
          </cell>
          <cell r="F22">
            <v>29.6</v>
          </cell>
          <cell r="G22">
            <v>1</v>
          </cell>
          <cell r="H22">
            <v>180</v>
          </cell>
          <cell r="I22" t="str">
            <v>матрица / паллет</v>
          </cell>
          <cell r="J22">
            <v>74</v>
          </cell>
          <cell r="K22">
            <v>-3.7000000000000028</v>
          </cell>
          <cell r="N22">
            <v>129.5</v>
          </cell>
          <cell r="O22">
            <v>0</v>
          </cell>
          <cell r="P22">
            <v>14.059999999999999</v>
          </cell>
          <cell r="Q22">
            <v>37.739999999999974</v>
          </cell>
          <cell r="T22">
            <v>14</v>
          </cell>
          <cell r="U22">
            <v>11.315789473684211</v>
          </cell>
          <cell r="V22">
            <v>17.02</v>
          </cell>
          <cell r="W22">
            <v>12.58</v>
          </cell>
          <cell r="X22">
            <v>12.58</v>
          </cell>
          <cell r="Y22">
            <v>20.66</v>
          </cell>
          <cell r="Z22">
            <v>17.02</v>
          </cell>
          <cell r="AB22">
            <v>37.739999999999974</v>
          </cell>
          <cell r="AC22">
            <v>3.7</v>
          </cell>
          <cell r="AD22">
            <v>10</v>
          </cell>
          <cell r="AE22">
            <v>37</v>
          </cell>
          <cell r="AF22">
            <v>14</v>
          </cell>
          <cell r="AG22">
            <v>126</v>
          </cell>
        </row>
        <row r="23">
          <cell r="A23" t="str">
            <v>Мини-сосиски в тесте Фрайпики 1,8кг ВЕС ТМ Зареченские  Поком</v>
          </cell>
          <cell r="B23" t="str">
            <v>кг</v>
          </cell>
          <cell r="C23">
            <v>109.8</v>
          </cell>
          <cell r="E23">
            <v>18.100000000000001</v>
          </cell>
          <cell r="F23">
            <v>89.9</v>
          </cell>
          <cell r="G23">
            <v>1</v>
          </cell>
          <cell r="H23">
            <v>180</v>
          </cell>
          <cell r="I23" t="str">
            <v>матрица</v>
          </cell>
          <cell r="J23">
            <v>18.100000000000001</v>
          </cell>
          <cell r="K23">
            <v>0</v>
          </cell>
          <cell r="N23">
            <v>0</v>
          </cell>
          <cell r="O23">
            <v>0</v>
          </cell>
          <cell r="P23">
            <v>3.62</v>
          </cell>
          <cell r="T23">
            <v>24.834254143646408</v>
          </cell>
          <cell r="U23">
            <v>24.834254143646408</v>
          </cell>
          <cell r="V23">
            <v>7.2</v>
          </cell>
          <cell r="W23">
            <v>9.36</v>
          </cell>
          <cell r="X23">
            <v>8.64</v>
          </cell>
          <cell r="Y23">
            <v>3.24</v>
          </cell>
          <cell r="Z23">
            <v>0.36</v>
          </cell>
          <cell r="AA23" t="str">
            <v>нужно увеличить продажи!!!</v>
          </cell>
          <cell r="AB23">
            <v>0</v>
          </cell>
          <cell r="AC23">
            <v>1.8</v>
          </cell>
          <cell r="AD23">
            <v>0</v>
          </cell>
          <cell r="AE23">
            <v>0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572</v>
          </cell>
          <cell r="D24">
            <v>348</v>
          </cell>
          <cell r="E24">
            <v>393</v>
          </cell>
          <cell r="F24">
            <v>466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392</v>
          </cell>
          <cell r="K24">
            <v>1</v>
          </cell>
          <cell r="N24">
            <v>240</v>
          </cell>
          <cell r="O24">
            <v>0</v>
          </cell>
          <cell r="P24">
            <v>78.599999999999994</v>
          </cell>
          <cell r="Q24">
            <v>394.39999999999986</v>
          </cell>
          <cell r="T24">
            <v>14</v>
          </cell>
          <cell r="U24">
            <v>8.9821882951653951</v>
          </cell>
          <cell r="V24">
            <v>81.400000000000006</v>
          </cell>
          <cell r="W24">
            <v>79</v>
          </cell>
          <cell r="X24">
            <v>100.4</v>
          </cell>
          <cell r="Y24">
            <v>56.2</v>
          </cell>
          <cell r="Z24">
            <v>66.2</v>
          </cell>
          <cell r="AB24">
            <v>98.599999999999966</v>
          </cell>
          <cell r="AC24">
            <v>6</v>
          </cell>
          <cell r="AD24">
            <v>66</v>
          </cell>
          <cell r="AE24">
            <v>99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318</v>
          </cell>
          <cell r="D25">
            <v>60</v>
          </cell>
          <cell r="E25">
            <v>187</v>
          </cell>
          <cell r="F25">
            <v>149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187</v>
          </cell>
          <cell r="K25">
            <v>0</v>
          </cell>
          <cell r="N25">
            <v>132</v>
          </cell>
          <cell r="O25">
            <v>0</v>
          </cell>
          <cell r="P25">
            <v>37.4</v>
          </cell>
          <cell r="Q25">
            <v>242.60000000000002</v>
          </cell>
          <cell r="T25">
            <v>14.000000000000002</v>
          </cell>
          <cell r="U25">
            <v>7.5133689839572195</v>
          </cell>
          <cell r="V25">
            <v>34.799999999999997</v>
          </cell>
          <cell r="W25">
            <v>13.8</v>
          </cell>
          <cell r="X25">
            <v>47.2</v>
          </cell>
          <cell r="Y25">
            <v>24.2</v>
          </cell>
          <cell r="Z25">
            <v>28.6</v>
          </cell>
          <cell r="AB25">
            <v>60.650000000000006</v>
          </cell>
          <cell r="AC25">
            <v>6</v>
          </cell>
          <cell r="AD25">
            <v>40</v>
          </cell>
          <cell r="AE25">
            <v>60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191</v>
          </cell>
          <cell r="D26">
            <v>30</v>
          </cell>
          <cell r="E26">
            <v>111</v>
          </cell>
          <cell r="F26">
            <v>88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113</v>
          </cell>
          <cell r="K26">
            <v>-2</v>
          </cell>
          <cell r="N26">
            <v>54</v>
          </cell>
          <cell r="O26">
            <v>0</v>
          </cell>
          <cell r="P26">
            <v>22.2</v>
          </cell>
          <cell r="Q26">
            <v>168.8</v>
          </cell>
          <cell r="T26">
            <v>14.000000000000002</v>
          </cell>
          <cell r="U26">
            <v>6.3963963963963968</v>
          </cell>
          <cell r="V26">
            <v>18.600000000000001</v>
          </cell>
          <cell r="W26">
            <v>14.8</v>
          </cell>
          <cell r="X26">
            <v>25.8</v>
          </cell>
          <cell r="Y26">
            <v>15.4</v>
          </cell>
          <cell r="Z26">
            <v>13.6</v>
          </cell>
          <cell r="AB26">
            <v>42.2</v>
          </cell>
          <cell r="AC26">
            <v>6</v>
          </cell>
          <cell r="AD26">
            <v>28</v>
          </cell>
          <cell r="AE26">
            <v>42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195</v>
          </cell>
          <cell r="D27">
            <v>174</v>
          </cell>
          <cell r="E27">
            <v>174</v>
          </cell>
          <cell r="F27">
            <v>165</v>
          </cell>
          <cell r="G27">
            <v>1</v>
          </cell>
          <cell r="H27">
            <v>180</v>
          </cell>
          <cell r="I27" t="str">
            <v>матрица</v>
          </cell>
          <cell r="J27">
            <v>179</v>
          </cell>
          <cell r="K27">
            <v>-5</v>
          </cell>
          <cell r="N27">
            <v>204</v>
          </cell>
          <cell r="O27">
            <v>0</v>
          </cell>
          <cell r="P27">
            <v>34.799999999999997</v>
          </cell>
          <cell r="Q27">
            <v>118.19999999999993</v>
          </cell>
          <cell r="T27">
            <v>14</v>
          </cell>
          <cell r="U27">
            <v>10.603448275862069</v>
          </cell>
          <cell r="V27">
            <v>40.200000000000003</v>
          </cell>
          <cell r="W27">
            <v>36</v>
          </cell>
          <cell r="X27">
            <v>42.4</v>
          </cell>
          <cell r="Y27">
            <v>40.799999999999997</v>
          </cell>
          <cell r="Z27">
            <v>32.4</v>
          </cell>
          <cell r="AB27">
            <v>118.19999999999993</v>
          </cell>
          <cell r="AC27">
            <v>6</v>
          </cell>
          <cell r="AD27">
            <v>20</v>
          </cell>
          <cell r="AE27">
            <v>120</v>
          </cell>
        </row>
        <row r="28">
          <cell r="A28" t="str">
            <v>Наггетсы из печи 0,25кг ТМ Вязанка ТС Няняггетсы Сливушки замор.  ПОКОМ</v>
          </cell>
          <cell r="B28" t="str">
            <v>шт</v>
          </cell>
          <cell r="C28">
            <v>216</v>
          </cell>
          <cell r="D28">
            <v>144</v>
          </cell>
          <cell r="E28">
            <v>146</v>
          </cell>
          <cell r="F28">
            <v>192</v>
          </cell>
          <cell r="G28">
            <v>0.25</v>
          </cell>
          <cell r="H28">
            <v>180</v>
          </cell>
          <cell r="I28" t="str">
            <v>матрица</v>
          </cell>
          <cell r="J28">
            <v>146</v>
          </cell>
          <cell r="K28">
            <v>0</v>
          </cell>
          <cell r="N28">
            <v>0</v>
          </cell>
          <cell r="O28">
            <v>0</v>
          </cell>
          <cell r="P28">
            <v>29.2</v>
          </cell>
          <cell r="Q28">
            <v>216.8</v>
          </cell>
          <cell r="T28">
            <v>14</v>
          </cell>
          <cell r="U28">
            <v>6.5753424657534252</v>
          </cell>
          <cell r="V28">
            <v>23.6</v>
          </cell>
          <cell r="W28">
            <v>28.4</v>
          </cell>
          <cell r="X28">
            <v>31.2</v>
          </cell>
          <cell r="Y28">
            <v>23.6</v>
          </cell>
          <cell r="Z28">
            <v>23.4</v>
          </cell>
          <cell r="AB28">
            <v>54.2</v>
          </cell>
          <cell r="AC28">
            <v>12</v>
          </cell>
          <cell r="AD28">
            <v>18</v>
          </cell>
          <cell r="AE28">
            <v>54</v>
          </cell>
        </row>
        <row r="29">
          <cell r="A29" t="str">
            <v>Наггетсы с индейки ТМ Вязанка ТС Из печи Сливушки 0,25 кг УВС.  Поком</v>
          </cell>
          <cell r="B29" t="str">
            <v>шт</v>
          </cell>
          <cell r="C29">
            <v>490</v>
          </cell>
          <cell r="D29">
            <v>48</v>
          </cell>
          <cell r="E29">
            <v>328</v>
          </cell>
          <cell r="F29">
            <v>95</v>
          </cell>
          <cell r="G29">
            <v>0</v>
          </cell>
          <cell r="H29" t="e">
            <v>#N/A</v>
          </cell>
          <cell r="I29" t="str">
            <v>не в матрице</v>
          </cell>
          <cell r="J29">
            <v>326</v>
          </cell>
          <cell r="K29">
            <v>2</v>
          </cell>
          <cell r="P29">
            <v>65.599999999999994</v>
          </cell>
          <cell r="T29">
            <v>1.4481707317073171</v>
          </cell>
          <cell r="U29">
            <v>1.4481707317073171</v>
          </cell>
          <cell r="V29">
            <v>104.4</v>
          </cell>
          <cell r="W29">
            <v>41.2</v>
          </cell>
          <cell r="X29">
            <v>84.6</v>
          </cell>
          <cell r="Y29">
            <v>49.8</v>
          </cell>
          <cell r="Z29">
            <v>21.6</v>
          </cell>
          <cell r="AA29" t="str">
            <v>дубль / не правильно ставится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-3</v>
          </cell>
          <cell r="E30">
            <v>328</v>
          </cell>
          <cell r="F30">
            <v>92</v>
          </cell>
          <cell r="G30">
            <v>0.25</v>
          </cell>
          <cell r="H30">
            <v>180</v>
          </cell>
          <cell r="I30" t="str">
            <v>матрица</v>
          </cell>
          <cell r="K30">
            <v>328</v>
          </cell>
          <cell r="N30">
            <v>0</v>
          </cell>
          <cell r="O30">
            <v>0</v>
          </cell>
          <cell r="P30">
            <v>65.599999999999994</v>
          </cell>
          <cell r="Q30">
            <v>826.39999999999986</v>
          </cell>
          <cell r="T30">
            <v>14</v>
          </cell>
          <cell r="U30">
            <v>1.402439024390244</v>
          </cell>
          <cell r="V30">
            <v>0.6</v>
          </cell>
          <cell r="W30">
            <v>5.6</v>
          </cell>
          <cell r="X30">
            <v>85.2</v>
          </cell>
          <cell r="Y30">
            <v>50.4</v>
          </cell>
          <cell r="Z30">
            <v>47.6</v>
          </cell>
          <cell r="AA30" t="str">
            <v>есть дубль</v>
          </cell>
          <cell r="AB30">
            <v>206.59999999999997</v>
          </cell>
          <cell r="AC30">
            <v>12</v>
          </cell>
          <cell r="AD30">
            <v>69</v>
          </cell>
          <cell r="AE30">
            <v>207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190</v>
          </cell>
          <cell r="D31">
            <v>132</v>
          </cell>
          <cell r="E31">
            <v>137</v>
          </cell>
          <cell r="F31">
            <v>118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135</v>
          </cell>
          <cell r="K31">
            <v>2</v>
          </cell>
          <cell r="N31">
            <v>384</v>
          </cell>
          <cell r="O31">
            <v>0</v>
          </cell>
          <cell r="P31">
            <v>27.4</v>
          </cell>
          <cell r="T31">
            <v>18.321167883211679</v>
          </cell>
          <cell r="U31">
            <v>18.321167883211679</v>
          </cell>
          <cell r="V31">
            <v>47.6</v>
          </cell>
          <cell r="W31">
            <v>33.6</v>
          </cell>
          <cell r="X31">
            <v>37.6</v>
          </cell>
          <cell r="Y31">
            <v>27.6</v>
          </cell>
          <cell r="Z31">
            <v>19.399999999999999</v>
          </cell>
          <cell r="AB31">
            <v>0</v>
          </cell>
          <cell r="AC31">
            <v>12</v>
          </cell>
          <cell r="AD31">
            <v>0</v>
          </cell>
          <cell r="AE31">
            <v>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68</v>
          </cell>
          <cell r="D32">
            <v>24</v>
          </cell>
          <cell r="E32">
            <v>103</v>
          </cell>
          <cell r="F32">
            <v>-18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103</v>
          </cell>
          <cell r="K32">
            <v>0</v>
          </cell>
          <cell r="N32">
            <v>108</v>
          </cell>
          <cell r="O32">
            <v>0</v>
          </cell>
          <cell r="P32">
            <v>20.6</v>
          </cell>
          <cell r="Q32">
            <v>198.40000000000003</v>
          </cell>
          <cell r="T32">
            <v>14</v>
          </cell>
          <cell r="U32">
            <v>4.3689320388349513</v>
          </cell>
          <cell r="V32">
            <v>14.2</v>
          </cell>
          <cell r="W32">
            <v>8.1999999999999993</v>
          </cell>
          <cell r="X32">
            <v>14.4</v>
          </cell>
          <cell r="Y32">
            <v>10.199999999999999</v>
          </cell>
          <cell r="Z32">
            <v>7.8</v>
          </cell>
          <cell r="AB32">
            <v>49.600000000000009</v>
          </cell>
          <cell r="AC32">
            <v>6</v>
          </cell>
          <cell r="AD32">
            <v>33</v>
          </cell>
          <cell r="AE32">
            <v>49.5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74</v>
          </cell>
          <cell r="E33">
            <v>52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94</v>
          </cell>
          <cell r="K33">
            <v>-42</v>
          </cell>
          <cell r="N33">
            <v>48</v>
          </cell>
          <cell r="O33">
            <v>0</v>
          </cell>
          <cell r="P33">
            <v>10.4</v>
          </cell>
          <cell r="Q33">
            <v>97.6</v>
          </cell>
          <cell r="T33">
            <v>13.999999999999998</v>
          </cell>
          <cell r="U33">
            <v>4.615384615384615</v>
          </cell>
          <cell r="V33">
            <v>7.4</v>
          </cell>
          <cell r="W33">
            <v>0</v>
          </cell>
          <cell r="X33">
            <v>8.4</v>
          </cell>
          <cell r="Y33">
            <v>2.6</v>
          </cell>
          <cell r="Z33">
            <v>2.2000000000000002</v>
          </cell>
          <cell r="AB33">
            <v>24.4</v>
          </cell>
          <cell r="AC33">
            <v>12</v>
          </cell>
          <cell r="AD33">
            <v>8</v>
          </cell>
          <cell r="AE33">
            <v>24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 t="e">
            <v>#N/A</v>
          </cell>
          <cell r="I34" t="str">
            <v>матрица</v>
          </cell>
          <cell r="K34">
            <v>0</v>
          </cell>
          <cell r="P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G35">
            <v>0</v>
          </cell>
          <cell r="H35" t="e">
            <v>#N/A</v>
          </cell>
          <cell r="I35" t="str">
            <v>матрица</v>
          </cell>
          <cell r="K35">
            <v>0</v>
          </cell>
          <cell r="P35">
            <v>0</v>
          </cell>
          <cell r="T35" t="e">
            <v>#DIV/0!</v>
          </cell>
          <cell r="U35" t="e">
            <v>#DIV/0!</v>
          </cell>
          <cell r="V35">
            <v>0</v>
          </cell>
          <cell r="W35">
            <v>0.6</v>
          </cell>
          <cell r="X35">
            <v>0</v>
          </cell>
          <cell r="Y35">
            <v>0</v>
          </cell>
          <cell r="Z35">
            <v>0</v>
          </cell>
          <cell r="AA35" t="str">
            <v>нет потребности</v>
          </cell>
          <cell r="AB35">
            <v>0</v>
          </cell>
          <cell r="AC35">
            <v>0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G36">
            <v>0</v>
          </cell>
          <cell r="H36" t="e">
            <v>#N/A</v>
          </cell>
          <cell r="I36" t="str">
            <v>матрица</v>
          </cell>
          <cell r="K36">
            <v>0</v>
          </cell>
          <cell r="P36">
            <v>0</v>
          </cell>
          <cell r="T36" t="e">
            <v>#DIV/0!</v>
          </cell>
          <cell r="U36" t="e">
            <v>#DIV/0!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174</v>
          </cell>
          <cell r="D37">
            <v>40</v>
          </cell>
          <cell r="E37">
            <v>159</v>
          </cell>
          <cell r="F37">
            <v>9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155</v>
          </cell>
          <cell r="K37">
            <v>4</v>
          </cell>
          <cell r="N37">
            <v>304</v>
          </cell>
          <cell r="O37">
            <v>0</v>
          </cell>
          <cell r="P37">
            <v>31.8</v>
          </cell>
          <cell r="Q37">
            <v>132.19999999999999</v>
          </cell>
          <cell r="T37">
            <v>14</v>
          </cell>
          <cell r="U37">
            <v>9.8427672955974845</v>
          </cell>
          <cell r="V37">
            <v>35.200000000000003</v>
          </cell>
          <cell r="W37">
            <v>9</v>
          </cell>
          <cell r="X37">
            <v>29</v>
          </cell>
          <cell r="Y37">
            <v>15.2</v>
          </cell>
          <cell r="Z37">
            <v>15</v>
          </cell>
          <cell r="AB37">
            <v>99.149999999999991</v>
          </cell>
          <cell r="AC37">
            <v>8</v>
          </cell>
          <cell r="AD37">
            <v>17</v>
          </cell>
          <cell r="AE37">
            <v>102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 t="e">
            <v>#N/A</v>
          </cell>
          <cell r="I38" t="str">
            <v>матрица</v>
          </cell>
          <cell r="K38">
            <v>0</v>
          </cell>
          <cell r="P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G39">
            <v>0</v>
          </cell>
          <cell r="H39" t="e">
            <v>#N/A</v>
          </cell>
          <cell r="I39" t="str">
            <v>матрица</v>
          </cell>
          <cell r="K39">
            <v>0</v>
          </cell>
          <cell r="P39">
            <v>0</v>
          </cell>
          <cell r="T39" t="e">
            <v>#DIV/0!</v>
          </cell>
          <cell r="U39" t="e">
            <v>#DIV/0!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 t="e">
            <v>#N/A</v>
          </cell>
          <cell r="I40" t="str">
            <v>матрица</v>
          </cell>
          <cell r="K40">
            <v>0</v>
          </cell>
          <cell r="P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446</v>
          </cell>
          <cell r="D41">
            <v>40</v>
          </cell>
          <cell r="E41">
            <v>389</v>
          </cell>
          <cell r="F41">
            <v>-16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418</v>
          </cell>
          <cell r="K41">
            <v>-29</v>
          </cell>
          <cell r="N41">
            <v>408</v>
          </cell>
          <cell r="O41">
            <v>400</v>
          </cell>
          <cell r="P41">
            <v>77.8</v>
          </cell>
          <cell r="Q41">
            <v>297.20000000000005</v>
          </cell>
          <cell r="T41">
            <v>14.000000000000002</v>
          </cell>
          <cell r="U41">
            <v>10.179948586118252</v>
          </cell>
          <cell r="V41">
            <v>87.4</v>
          </cell>
          <cell r="W41">
            <v>16.2</v>
          </cell>
          <cell r="X41">
            <v>78.2</v>
          </cell>
          <cell r="Y41">
            <v>35.799999999999997</v>
          </cell>
          <cell r="Z41">
            <v>31.2</v>
          </cell>
          <cell r="AB41">
            <v>267.48000000000008</v>
          </cell>
          <cell r="AC41">
            <v>8</v>
          </cell>
          <cell r="AD41">
            <v>37</v>
          </cell>
          <cell r="AE41">
            <v>266.40000000000003</v>
          </cell>
        </row>
        <row r="42">
          <cell r="A42" t="str">
            <v>Пельмени Бигбули со слив.маслом 0,9 кг   Поком</v>
          </cell>
          <cell r="B42" t="str">
            <v>шт</v>
          </cell>
          <cell r="G42">
            <v>0</v>
          </cell>
          <cell r="H42" t="e">
            <v>#N/A</v>
          </cell>
          <cell r="I42" t="str">
            <v>матрица</v>
          </cell>
          <cell r="K42">
            <v>0</v>
          </cell>
          <cell r="P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 t="str">
            <v>нет потребности</v>
          </cell>
          <cell r="AB42">
            <v>0</v>
          </cell>
          <cell r="AC42">
            <v>0</v>
          </cell>
        </row>
        <row r="43">
          <cell r="A43" t="str">
            <v>Пельмени Бугбули со сливочным маслом ТМ Горячая штучка БУЛЬМЕНИ 0,43 кг  ПОКОМ</v>
          </cell>
          <cell r="B43" t="str">
            <v>шт</v>
          </cell>
          <cell r="G43">
            <v>0</v>
          </cell>
          <cell r="H43" t="e">
            <v>#N/A</v>
          </cell>
          <cell r="I43" t="str">
            <v>матрица</v>
          </cell>
          <cell r="K43">
            <v>0</v>
          </cell>
          <cell r="P43">
            <v>0</v>
          </cell>
          <cell r="T43" t="e">
            <v>#DIV/0!</v>
          </cell>
          <cell r="U43" t="e">
            <v>#DIV/0!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 t="str">
            <v>нет потребности</v>
          </cell>
          <cell r="AB43">
            <v>0</v>
          </cell>
          <cell r="AC43">
            <v>0</v>
          </cell>
        </row>
        <row r="44">
          <cell r="A44" t="str">
            <v>Пельмени Бульмени с говядиной и свининой Горячая шт. 0,9 кг  ПОКОМ</v>
          </cell>
          <cell r="B44" t="str">
            <v>шт</v>
          </cell>
          <cell r="C44">
            <v>723</v>
          </cell>
          <cell r="D44">
            <v>72</v>
          </cell>
          <cell r="E44">
            <v>488</v>
          </cell>
          <cell r="F44">
            <v>208</v>
          </cell>
          <cell r="G44">
            <v>0.9</v>
          </cell>
          <cell r="H44">
            <v>180</v>
          </cell>
          <cell r="I44" t="str">
            <v>матрица / паллет</v>
          </cell>
          <cell r="J44">
            <v>519</v>
          </cell>
          <cell r="K44">
            <v>-31</v>
          </cell>
          <cell r="N44">
            <v>400</v>
          </cell>
          <cell r="O44">
            <v>400</v>
          </cell>
          <cell r="P44">
            <v>97.6</v>
          </cell>
          <cell r="Q44">
            <v>358.39999999999986</v>
          </cell>
          <cell r="T44">
            <v>14</v>
          </cell>
          <cell r="U44">
            <v>10.327868852459018</v>
          </cell>
          <cell r="V44">
            <v>111.4</v>
          </cell>
          <cell r="W44">
            <v>68</v>
          </cell>
          <cell r="X44">
            <v>128.4</v>
          </cell>
          <cell r="Y44">
            <v>82.8</v>
          </cell>
          <cell r="Z44">
            <v>57.4</v>
          </cell>
          <cell r="AB44">
            <v>322.55999999999989</v>
          </cell>
          <cell r="AC44">
            <v>8</v>
          </cell>
          <cell r="AD44">
            <v>45</v>
          </cell>
          <cell r="AE44">
            <v>324</v>
          </cell>
          <cell r="AF44">
            <v>12</v>
          </cell>
          <cell r="AG44">
            <v>84</v>
          </cell>
        </row>
        <row r="45">
          <cell r="A45" t="str">
            <v>Пельмени Бульмени с говядиной и свининой Горячая штучка 0,43  ПОКОМ</v>
          </cell>
          <cell r="B45" t="str">
            <v>шт</v>
          </cell>
          <cell r="C45">
            <v>138</v>
          </cell>
          <cell r="D45">
            <v>160</v>
          </cell>
          <cell r="E45">
            <v>204</v>
          </cell>
          <cell r="F45">
            <v>83</v>
          </cell>
          <cell r="G45">
            <v>0.43</v>
          </cell>
          <cell r="H45">
            <v>180</v>
          </cell>
          <cell r="I45" t="str">
            <v>матрица / паллет</v>
          </cell>
          <cell r="J45">
            <v>211</v>
          </cell>
          <cell r="K45">
            <v>-7</v>
          </cell>
          <cell r="N45">
            <v>368</v>
          </cell>
          <cell r="O45">
            <v>0</v>
          </cell>
          <cell r="P45">
            <v>40.799999999999997</v>
          </cell>
          <cell r="Q45">
            <v>120.19999999999993</v>
          </cell>
          <cell r="T45">
            <v>14</v>
          </cell>
          <cell r="U45">
            <v>11.053921568627452</v>
          </cell>
          <cell r="V45">
            <v>48.4</v>
          </cell>
          <cell r="W45">
            <v>4.4000000000000004</v>
          </cell>
          <cell r="X45">
            <v>46.8</v>
          </cell>
          <cell r="Y45">
            <v>18.399999999999999</v>
          </cell>
          <cell r="Z45">
            <v>22.2</v>
          </cell>
          <cell r="AB45">
            <v>51.685999999999972</v>
          </cell>
          <cell r="AC45">
            <v>16</v>
          </cell>
          <cell r="AD45">
            <v>8</v>
          </cell>
          <cell r="AE45">
            <v>55.04</v>
          </cell>
          <cell r="AF45">
            <v>12</v>
          </cell>
          <cell r="AG45">
            <v>84</v>
          </cell>
        </row>
        <row r="46">
          <cell r="A46" t="str">
            <v>Пельмени Бульмени с говядиной и свининой Наваристые Горячая штучка ВЕС  ПОКОМ</v>
          </cell>
          <cell r="B46" t="str">
            <v>кг</v>
          </cell>
          <cell r="C46">
            <v>1525</v>
          </cell>
          <cell r="D46">
            <v>1785</v>
          </cell>
          <cell r="E46">
            <v>1725</v>
          </cell>
          <cell r="F46">
            <v>1445</v>
          </cell>
          <cell r="G46">
            <v>1</v>
          </cell>
          <cell r="H46">
            <v>180</v>
          </cell>
          <cell r="I46" t="str">
            <v>матрица</v>
          </cell>
          <cell r="J46">
            <v>1732</v>
          </cell>
          <cell r="K46">
            <v>-7</v>
          </cell>
          <cell r="N46">
            <v>600</v>
          </cell>
          <cell r="O46">
            <v>800</v>
          </cell>
          <cell r="P46">
            <v>345</v>
          </cell>
          <cell r="Q46">
            <v>1985</v>
          </cell>
          <cell r="T46">
            <v>14</v>
          </cell>
          <cell r="U46">
            <v>8.2463768115942031</v>
          </cell>
          <cell r="V46">
            <v>339</v>
          </cell>
          <cell r="W46">
            <v>339</v>
          </cell>
          <cell r="X46">
            <v>385</v>
          </cell>
          <cell r="Y46">
            <v>315</v>
          </cell>
          <cell r="Z46">
            <v>247</v>
          </cell>
          <cell r="AB46">
            <v>1985</v>
          </cell>
          <cell r="AC46">
            <v>5</v>
          </cell>
          <cell r="AD46">
            <v>397</v>
          </cell>
          <cell r="AE46">
            <v>1985</v>
          </cell>
        </row>
        <row r="47">
          <cell r="A47" t="str">
            <v>Пельмени Бульмени со сливочным маслом Горячая штучка 0,9 кг  ПОКОМ</v>
          </cell>
          <cell r="B47" t="str">
            <v>шт</v>
          </cell>
          <cell r="C47">
            <v>1348</v>
          </cell>
          <cell r="D47">
            <v>1792</v>
          </cell>
          <cell r="E47">
            <v>1426</v>
          </cell>
          <cell r="F47">
            <v>1282</v>
          </cell>
          <cell r="G47">
            <v>0.9</v>
          </cell>
          <cell r="H47">
            <v>180</v>
          </cell>
          <cell r="I47" t="str">
            <v>матрица / паллет</v>
          </cell>
          <cell r="J47">
            <v>1423</v>
          </cell>
          <cell r="K47">
            <v>3</v>
          </cell>
          <cell r="N47">
            <v>576</v>
          </cell>
          <cell r="O47">
            <v>0</v>
          </cell>
          <cell r="P47">
            <v>285.2</v>
          </cell>
          <cell r="Q47">
            <v>2134.7999999999997</v>
          </cell>
          <cell r="T47">
            <v>14</v>
          </cell>
          <cell r="U47">
            <v>6.5147265077138856</v>
          </cell>
          <cell r="V47">
            <v>243.4</v>
          </cell>
          <cell r="W47">
            <v>259.39999999999998</v>
          </cell>
          <cell r="X47">
            <v>261.39999999999998</v>
          </cell>
          <cell r="Y47">
            <v>205.4</v>
          </cell>
          <cell r="Z47">
            <v>174.6</v>
          </cell>
          <cell r="AB47">
            <v>1921.3199999999997</v>
          </cell>
          <cell r="AC47">
            <v>8</v>
          </cell>
          <cell r="AD47">
            <v>267</v>
          </cell>
          <cell r="AE47">
            <v>1922.4</v>
          </cell>
          <cell r="AF47">
            <v>12</v>
          </cell>
          <cell r="AG47">
            <v>84</v>
          </cell>
        </row>
        <row r="48">
          <cell r="A48" t="str">
            <v>Пельмени Бульмени со сливочным маслом ТМ Горячая шт. 0,43 кг  ПОКОМ</v>
          </cell>
          <cell r="B48" t="str">
            <v>шт</v>
          </cell>
          <cell r="C48">
            <v>449</v>
          </cell>
          <cell r="D48">
            <v>48</v>
          </cell>
          <cell r="E48">
            <v>286</v>
          </cell>
          <cell r="F48">
            <v>181</v>
          </cell>
          <cell r="G48">
            <v>0.43</v>
          </cell>
          <cell r="H48">
            <v>180</v>
          </cell>
          <cell r="I48" t="str">
            <v>матрица / паллет</v>
          </cell>
          <cell r="J48">
            <v>281</v>
          </cell>
          <cell r="K48">
            <v>5</v>
          </cell>
          <cell r="N48">
            <v>304</v>
          </cell>
          <cell r="O48">
            <v>0</v>
          </cell>
          <cell r="P48">
            <v>57.2</v>
          </cell>
          <cell r="Q48">
            <v>315.80000000000007</v>
          </cell>
          <cell r="T48">
            <v>14</v>
          </cell>
          <cell r="U48">
            <v>8.4790209790209783</v>
          </cell>
          <cell r="V48">
            <v>56.8</v>
          </cell>
          <cell r="W48">
            <v>23.6</v>
          </cell>
          <cell r="X48">
            <v>71.400000000000006</v>
          </cell>
          <cell r="Y48">
            <v>40.799999999999997</v>
          </cell>
          <cell r="Z48">
            <v>26.6</v>
          </cell>
          <cell r="AB48">
            <v>135.79400000000004</v>
          </cell>
          <cell r="AC48">
            <v>16</v>
          </cell>
          <cell r="AD48">
            <v>20</v>
          </cell>
          <cell r="AE48">
            <v>137.6</v>
          </cell>
          <cell r="AF48">
            <v>12</v>
          </cell>
          <cell r="AG48">
            <v>84</v>
          </cell>
        </row>
        <row r="49">
          <cell r="A49" t="str">
            <v>Пельмени Медвежьи ушки с фермерскими сливками ТМ Стародв флоу-пак классическая форма 0,7 кг.  Поком</v>
          </cell>
          <cell r="B49" t="str">
            <v>шт</v>
          </cell>
          <cell r="C49">
            <v>29</v>
          </cell>
          <cell r="D49">
            <v>32</v>
          </cell>
          <cell r="E49">
            <v>34</v>
          </cell>
          <cell r="F49">
            <v>27</v>
          </cell>
          <cell r="G49">
            <v>0.7</v>
          </cell>
          <cell r="H49">
            <v>180</v>
          </cell>
          <cell r="I49" t="str">
            <v>матрица</v>
          </cell>
          <cell r="J49">
            <v>34</v>
          </cell>
          <cell r="K49">
            <v>0</v>
          </cell>
          <cell r="N49">
            <v>0</v>
          </cell>
          <cell r="O49">
            <v>0</v>
          </cell>
          <cell r="P49">
            <v>6.8</v>
          </cell>
          <cell r="Q49">
            <v>68.2</v>
          </cell>
          <cell r="T49">
            <v>14</v>
          </cell>
          <cell r="U49">
            <v>3.9705882352941178</v>
          </cell>
          <cell r="V49">
            <v>0.6</v>
          </cell>
          <cell r="W49">
            <v>4</v>
          </cell>
          <cell r="X49">
            <v>3.8</v>
          </cell>
          <cell r="Y49">
            <v>0.4</v>
          </cell>
          <cell r="Z49">
            <v>1</v>
          </cell>
          <cell r="AB49">
            <v>47.74</v>
          </cell>
          <cell r="AC49">
            <v>8</v>
          </cell>
          <cell r="AD49">
            <v>9</v>
          </cell>
          <cell r="AE49">
            <v>50.4</v>
          </cell>
        </row>
        <row r="50">
          <cell r="A50" t="str">
            <v>Пельмени Медвежьи ушки с фермерской свининой и говядиной Большие флоу-пак класс 0,7 кг  Поком</v>
          </cell>
          <cell r="B50" t="str">
            <v>шт</v>
          </cell>
          <cell r="C50">
            <v>66</v>
          </cell>
          <cell r="D50">
            <v>24</v>
          </cell>
          <cell r="E50">
            <v>29</v>
          </cell>
          <cell r="F50">
            <v>57</v>
          </cell>
          <cell r="G50">
            <v>0.7</v>
          </cell>
          <cell r="H50">
            <v>180</v>
          </cell>
          <cell r="I50" t="str">
            <v>матрица</v>
          </cell>
          <cell r="J50">
            <v>29</v>
          </cell>
          <cell r="K50">
            <v>0</v>
          </cell>
          <cell r="N50">
            <v>0</v>
          </cell>
          <cell r="O50">
            <v>0</v>
          </cell>
          <cell r="P50">
            <v>5.8</v>
          </cell>
          <cell r="Q50">
            <v>24.200000000000003</v>
          </cell>
          <cell r="T50">
            <v>14.000000000000002</v>
          </cell>
          <cell r="U50">
            <v>9.8275862068965516</v>
          </cell>
          <cell r="V50">
            <v>3.2</v>
          </cell>
          <cell r="W50">
            <v>2</v>
          </cell>
          <cell r="X50">
            <v>8.4</v>
          </cell>
          <cell r="Y50">
            <v>0.4</v>
          </cell>
          <cell r="Z50">
            <v>0.6</v>
          </cell>
          <cell r="AB50">
            <v>16.940000000000001</v>
          </cell>
          <cell r="AC50">
            <v>8</v>
          </cell>
          <cell r="AD50">
            <v>3</v>
          </cell>
          <cell r="AE50">
            <v>16.799999999999997</v>
          </cell>
        </row>
        <row r="51">
          <cell r="A51" t="str">
            <v>Пельмени Медвежьи ушки с фермерской свининой и говядиной Малые флоу-пак классическая 0,7 кг  Поком</v>
          </cell>
          <cell r="B51" t="str">
            <v>шт</v>
          </cell>
          <cell r="C51">
            <v>64</v>
          </cell>
          <cell r="D51">
            <v>16</v>
          </cell>
          <cell r="E51">
            <v>42</v>
          </cell>
          <cell r="F51">
            <v>26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42</v>
          </cell>
          <cell r="K51">
            <v>0</v>
          </cell>
          <cell r="N51">
            <v>0</v>
          </cell>
          <cell r="O51">
            <v>0</v>
          </cell>
          <cell r="P51">
            <v>8.4</v>
          </cell>
          <cell r="Q51">
            <v>83.2</v>
          </cell>
          <cell r="T51">
            <v>13</v>
          </cell>
          <cell r="U51">
            <v>3.0952380952380949</v>
          </cell>
          <cell r="V51">
            <v>2.4</v>
          </cell>
          <cell r="W51">
            <v>0</v>
          </cell>
          <cell r="X51">
            <v>6</v>
          </cell>
          <cell r="Y51">
            <v>2.8</v>
          </cell>
          <cell r="Z51">
            <v>0</v>
          </cell>
          <cell r="AB51">
            <v>58.239999999999995</v>
          </cell>
          <cell r="AC51">
            <v>8</v>
          </cell>
          <cell r="AD51">
            <v>10</v>
          </cell>
          <cell r="AE51">
            <v>56</v>
          </cell>
        </row>
        <row r="52">
          <cell r="A52" t="str">
            <v>Пельмени Мясорубские ТМ Стародворье фоу-пак равиоли 0,7 кг.  Поком</v>
          </cell>
          <cell r="B52" t="str">
            <v>шт</v>
          </cell>
          <cell r="C52">
            <v>415</v>
          </cell>
          <cell r="D52">
            <v>88</v>
          </cell>
          <cell r="E52">
            <v>339</v>
          </cell>
          <cell r="F52">
            <v>5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385</v>
          </cell>
          <cell r="K52">
            <v>-46</v>
          </cell>
          <cell r="N52">
            <v>424</v>
          </cell>
          <cell r="O52">
            <v>400</v>
          </cell>
          <cell r="P52">
            <v>67.8</v>
          </cell>
          <cell r="Q52">
            <v>120.19999999999993</v>
          </cell>
          <cell r="T52">
            <v>14</v>
          </cell>
          <cell r="U52">
            <v>12.227138643067848</v>
          </cell>
          <cell r="V52">
            <v>86.4</v>
          </cell>
          <cell r="W52">
            <v>52</v>
          </cell>
          <cell r="X52">
            <v>80.2</v>
          </cell>
          <cell r="Y52">
            <v>54.6</v>
          </cell>
          <cell r="Z52">
            <v>13.6</v>
          </cell>
          <cell r="AB52">
            <v>84.139999999999944</v>
          </cell>
          <cell r="AC52">
            <v>8</v>
          </cell>
          <cell r="AD52">
            <v>15</v>
          </cell>
          <cell r="AE52">
            <v>84</v>
          </cell>
        </row>
        <row r="53">
          <cell r="A53" t="str">
            <v>Пельмени Отборные из свинины и говядины 0,9 кг ТМ Стародворье ТС Медвежье ушко  ПОКОМ</v>
          </cell>
          <cell r="B53" t="str">
            <v>шт</v>
          </cell>
          <cell r="C53">
            <v>50</v>
          </cell>
          <cell r="E53">
            <v>36</v>
          </cell>
          <cell r="F53">
            <v>-4</v>
          </cell>
          <cell r="G53">
            <v>0.9</v>
          </cell>
          <cell r="H53">
            <v>180</v>
          </cell>
          <cell r="I53" t="str">
            <v>матрица</v>
          </cell>
          <cell r="J53">
            <v>36</v>
          </cell>
          <cell r="K53">
            <v>0</v>
          </cell>
          <cell r="N53">
            <v>88</v>
          </cell>
          <cell r="O53">
            <v>0</v>
          </cell>
          <cell r="P53">
            <v>7.2</v>
          </cell>
          <cell r="Q53">
            <v>16.799999999999997</v>
          </cell>
          <cell r="T53">
            <v>14</v>
          </cell>
          <cell r="U53">
            <v>11.666666666666666</v>
          </cell>
          <cell r="V53">
            <v>10.8</v>
          </cell>
          <cell r="W53">
            <v>0</v>
          </cell>
          <cell r="X53">
            <v>8.8000000000000007</v>
          </cell>
          <cell r="Y53">
            <v>3.2</v>
          </cell>
          <cell r="Z53">
            <v>2.8</v>
          </cell>
          <cell r="AB53">
            <v>15.119999999999997</v>
          </cell>
          <cell r="AC53">
            <v>8</v>
          </cell>
          <cell r="AD53">
            <v>2</v>
          </cell>
          <cell r="AE53">
            <v>14.4</v>
          </cell>
        </row>
        <row r="54">
          <cell r="A54" t="str">
            <v>Пельмени Отборные с говядиной 0,9 кг НОВА ТМ Стародворье ТС Медвежье ушко  ПОКОМ</v>
          </cell>
          <cell r="B54" t="str">
            <v>шт</v>
          </cell>
          <cell r="D54">
            <v>296</v>
          </cell>
          <cell r="E54">
            <v>37</v>
          </cell>
          <cell r="F54">
            <v>259</v>
          </cell>
          <cell r="G54">
            <v>0.9</v>
          </cell>
          <cell r="H54">
            <v>180</v>
          </cell>
          <cell r="I54" t="str">
            <v>матрица</v>
          </cell>
          <cell r="J54">
            <v>37</v>
          </cell>
          <cell r="K54">
            <v>0</v>
          </cell>
          <cell r="N54">
            <v>0</v>
          </cell>
          <cell r="O54">
            <v>0</v>
          </cell>
          <cell r="P54">
            <v>7.4</v>
          </cell>
          <cell r="Q54">
            <v>50</v>
          </cell>
          <cell r="T54">
            <v>41.756756756756758</v>
          </cell>
          <cell r="U54">
            <v>35</v>
          </cell>
          <cell r="V54">
            <v>9</v>
          </cell>
          <cell r="W54">
            <v>24.4</v>
          </cell>
          <cell r="X54">
            <v>11.8</v>
          </cell>
          <cell r="Y54">
            <v>5.8</v>
          </cell>
          <cell r="Z54">
            <v>6.2</v>
          </cell>
          <cell r="AB54">
            <v>45</v>
          </cell>
          <cell r="AC54">
            <v>8</v>
          </cell>
          <cell r="AD54">
            <v>6</v>
          </cell>
          <cell r="AE54">
            <v>43.2</v>
          </cell>
        </row>
        <row r="55">
          <cell r="A55" t="str">
            <v>Пельмени С говядиной и свининой, ВЕС, ТМ Славница сфера пуговки  ПОКОМ</v>
          </cell>
          <cell r="B55" t="str">
            <v>кг</v>
          </cell>
          <cell r="C55">
            <v>1115</v>
          </cell>
          <cell r="D55">
            <v>1350</v>
          </cell>
          <cell r="E55">
            <v>1255.0440000000001</v>
          </cell>
          <cell r="F55">
            <v>950</v>
          </cell>
          <cell r="G55">
            <v>1</v>
          </cell>
          <cell r="H55">
            <v>180</v>
          </cell>
          <cell r="I55" t="str">
            <v>матрица / паллет</v>
          </cell>
          <cell r="J55">
            <v>1260</v>
          </cell>
          <cell r="K55">
            <v>-4.9559999999999036</v>
          </cell>
          <cell r="N55">
            <v>280</v>
          </cell>
          <cell r="O55">
            <v>0</v>
          </cell>
          <cell r="P55">
            <v>251.00880000000001</v>
          </cell>
          <cell r="Q55">
            <v>2284.1232</v>
          </cell>
          <cell r="T55">
            <v>14</v>
          </cell>
          <cell r="U55">
            <v>4.9002266056010786</v>
          </cell>
          <cell r="V55">
            <v>185</v>
          </cell>
          <cell r="W55">
            <v>218</v>
          </cell>
          <cell r="X55">
            <v>232</v>
          </cell>
          <cell r="Y55">
            <v>183</v>
          </cell>
          <cell r="Z55">
            <v>185</v>
          </cell>
          <cell r="AB55">
            <v>2284.1232</v>
          </cell>
          <cell r="AC55">
            <v>5</v>
          </cell>
          <cell r="AD55">
            <v>457</v>
          </cell>
          <cell r="AE55">
            <v>2285</v>
          </cell>
          <cell r="AF55">
            <v>12</v>
          </cell>
          <cell r="AG55">
            <v>144</v>
          </cell>
        </row>
        <row r="56">
          <cell r="A56" t="str">
            <v>Пельмени Со свининой и говядиной ТМ Особый рецепт Любимая ложка 1,0 кг  ПОКОМ</v>
          </cell>
          <cell r="B56" t="str">
            <v>шт</v>
          </cell>
          <cell r="C56">
            <v>337</v>
          </cell>
          <cell r="E56">
            <v>195</v>
          </cell>
          <cell r="F56">
            <v>112</v>
          </cell>
          <cell r="G56">
            <v>1</v>
          </cell>
          <cell r="H56">
            <v>180</v>
          </cell>
          <cell r="I56" t="str">
            <v>матрица</v>
          </cell>
          <cell r="J56">
            <v>200</v>
          </cell>
          <cell r="K56">
            <v>-5</v>
          </cell>
          <cell r="N56">
            <v>240</v>
          </cell>
          <cell r="O56">
            <v>0</v>
          </cell>
          <cell r="P56">
            <v>39</v>
          </cell>
          <cell r="Q56">
            <v>194</v>
          </cell>
          <cell r="T56">
            <v>14</v>
          </cell>
          <cell r="U56">
            <v>9.0256410256410255</v>
          </cell>
          <cell r="V56">
            <v>40.6</v>
          </cell>
          <cell r="W56">
            <v>17</v>
          </cell>
          <cell r="X56">
            <v>45.8</v>
          </cell>
          <cell r="Y56">
            <v>24</v>
          </cell>
          <cell r="Z56">
            <v>20.8</v>
          </cell>
          <cell r="AB56">
            <v>194</v>
          </cell>
          <cell r="AC56">
            <v>5</v>
          </cell>
          <cell r="AD56">
            <v>39</v>
          </cell>
          <cell r="AE56">
            <v>195</v>
          </cell>
        </row>
        <row r="57">
          <cell r="A57" t="str">
            <v>Пельмени Сочные стародв. сфера 0,43кг  Поком</v>
          </cell>
          <cell r="B57" t="str">
            <v>шт</v>
          </cell>
          <cell r="C57">
            <v>92</v>
          </cell>
          <cell r="E57">
            <v>4</v>
          </cell>
          <cell r="F57">
            <v>88</v>
          </cell>
          <cell r="G57">
            <v>0</v>
          </cell>
          <cell r="H57" t="e">
            <v>#N/A</v>
          </cell>
          <cell r="I57" t="str">
            <v>не в матрице</v>
          </cell>
          <cell r="J57">
            <v>4</v>
          </cell>
          <cell r="K57">
            <v>0</v>
          </cell>
          <cell r="P57">
            <v>0.8</v>
          </cell>
          <cell r="T57">
            <v>110</v>
          </cell>
          <cell r="U57">
            <v>110</v>
          </cell>
          <cell r="V57">
            <v>3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 t="str">
            <v>перемещение / нужно продавать!!!</v>
          </cell>
          <cell r="AB57">
            <v>0</v>
          </cell>
          <cell r="AC57">
            <v>0</v>
          </cell>
        </row>
        <row r="58">
          <cell r="A58" t="str">
            <v>Пельмени Супермени с мясом, Горячая штучка 0,2кг    ПОКОМ</v>
          </cell>
          <cell r="B58" t="str">
            <v>шт</v>
          </cell>
          <cell r="G58">
            <v>0</v>
          </cell>
          <cell r="H58" t="e">
            <v>#N/A</v>
          </cell>
          <cell r="I58" t="str">
            <v>матрица</v>
          </cell>
          <cell r="K58">
            <v>0</v>
          </cell>
          <cell r="P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 t="str">
            <v>нет потребности</v>
          </cell>
          <cell r="AB58">
            <v>0</v>
          </cell>
          <cell r="AC58">
            <v>0</v>
          </cell>
        </row>
        <row r="59">
          <cell r="A59" t="str">
            <v>Пельмени Супермени со сливочным маслом Супермени 0,2 Сфера Горячая штучка  Поком</v>
          </cell>
          <cell r="B59" t="str">
            <v>шт</v>
          </cell>
          <cell r="G59">
            <v>0</v>
          </cell>
          <cell r="H59" t="e">
            <v>#N/A</v>
          </cell>
          <cell r="I59" t="str">
            <v>матрица</v>
          </cell>
          <cell r="K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</row>
        <row r="60">
          <cell r="A60" t="str">
            <v>Печеные пельмени Печь-мени с мясом Печеные пельмени Фикс.вес 0,2 сфера Вязанка  Поком</v>
          </cell>
          <cell r="B60" t="str">
            <v>шт</v>
          </cell>
          <cell r="G60">
            <v>0</v>
          </cell>
          <cell r="H60" t="e">
            <v>#N/A</v>
          </cell>
          <cell r="I60" t="str">
            <v>матрица</v>
          </cell>
          <cell r="K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</row>
        <row r="61">
          <cell r="A61" t="str">
            <v>Смак-мени с картофелем и сочной грудинкой ТМ Зареченские  флоу-пак 1 кг.  Поком</v>
          </cell>
          <cell r="B61" t="str">
            <v>шт</v>
          </cell>
          <cell r="C61">
            <v>1</v>
          </cell>
          <cell r="F61">
            <v>1</v>
          </cell>
          <cell r="G61">
            <v>0</v>
          </cell>
          <cell r="H61" t="e">
            <v>#N/A</v>
          </cell>
          <cell r="I61" t="str">
            <v>не в матрице</v>
          </cell>
          <cell r="K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B61">
            <v>0</v>
          </cell>
          <cell r="AC61">
            <v>0</v>
          </cell>
        </row>
        <row r="62">
          <cell r="A62" t="str">
            <v>Смак-мени с мясом ТМ Зареченские ТС Зареченские продукты флоу-пак 1 кг.  Поком</v>
          </cell>
          <cell r="B62" t="str">
            <v>шт</v>
          </cell>
          <cell r="C62">
            <v>36</v>
          </cell>
          <cell r="F62">
            <v>36</v>
          </cell>
          <cell r="G62">
            <v>0</v>
          </cell>
          <cell r="H62" t="e">
            <v>#N/A</v>
          </cell>
          <cell r="I62" t="str">
            <v>не в матрице</v>
          </cell>
          <cell r="K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0.4</v>
          </cell>
          <cell r="Y62">
            <v>0</v>
          </cell>
          <cell r="Z62">
            <v>0.4</v>
          </cell>
          <cell r="AA62" t="str">
            <v>нужно увеличить продажи!!!</v>
          </cell>
          <cell r="AB62">
            <v>0</v>
          </cell>
          <cell r="AC62">
            <v>0</v>
          </cell>
        </row>
        <row r="63">
          <cell r="A63" t="str">
            <v>Смаколадьи с яблоком и грушей ТМ Зареченские  флоу-пак 0,9 кг.  Поком</v>
          </cell>
          <cell r="B63" t="str">
            <v>шт</v>
          </cell>
          <cell r="C63">
            <v>10.8</v>
          </cell>
          <cell r="F63">
            <v>10.8</v>
          </cell>
          <cell r="G63">
            <v>0</v>
          </cell>
          <cell r="H63" t="e">
            <v>#N/A</v>
          </cell>
          <cell r="I63" t="str">
            <v>не в матрице</v>
          </cell>
          <cell r="K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нужно увеличить продажи!!!</v>
          </cell>
          <cell r="AB63">
            <v>0</v>
          </cell>
          <cell r="AC63">
            <v>0</v>
          </cell>
        </row>
        <row r="64">
          <cell r="A64" t="str">
            <v>Сосиски Оригинальные заморож. ТМ Стародворье в вак 0,33 кг  Поком</v>
          </cell>
          <cell r="B64" t="str">
            <v>шт</v>
          </cell>
          <cell r="C64">
            <v>59</v>
          </cell>
          <cell r="F64">
            <v>59</v>
          </cell>
          <cell r="G64">
            <v>0</v>
          </cell>
          <cell r="H64">
            <v>365</v>
          </cell>
          <cell r="I64" t="str">
            <v>не в матрице</v>
          </cell>
          <cell r="K64">
            <v>0</v>
          </cell>
          <cell r="P64">
            <v>0</v>
          </cell>
          <cell r="T64" t="e">
            <v>#DIV/0!</v>
          </cell>
          <cell r="U64" t="e">
            <v>#DIV/0!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 t="str">
            <v>нужно увеличить продажи!!!</v>
          </cell>
          <cell r="AB64">
            <v>0</v>
          </cell>
          <cell r="AC64">
            <v>0</v>
          </cell>
        </row>
        <row r="65">
          <cell r="A65" t="str">
            <v>Фрай-пицца с ветчиной и грибами ТМ Зареченские ТС Зареченские продукты.  Поком</v>
          </cell>
          <cell r="B65" t="str">
            <v>кг</v>
          </cell>
          <cell r="C65">
            <v>27</v>
          </cell>
          <cell r="D65">
            <v>9</v>
          </cell>
          <cell r="E65">
            <v>15</v>
          </cell>
          <cell r="F65">
            <v>15</v>
          </cell>
          <cell r="G65">
            <v>1</v>
          </cell>
          <cell r="H65">
            <v>180</v>
          </cell>
          <cell r="I65" t="str">
            <v>матрица</v>
          </cell>
          <cell r="J65">
            <v>15</v>
          </cell>
          <cell r="K65">
            <v>0</v>
          </cell>
          <cell r="N65">
            <v>12</v>
          </cell>
          <cell r="O65">
            <v>0</v>
          </cell>
          <cell r="P65">
            <v>3</v>
          </cell>
          <cell r="Q65">
            <v>15</v>
          </cell>
          <cell r="T65">
            <v>14</v>
          </cell>
          <cell r="U65">
            <v>9</v>
          </cell>
          <cell r="V65">
            <v>3</v>
          </cell>
          <cell r="W65">
            <v>3</v>
          </cell>
          <cell r="X65">
            <v>4.2</v>
          </cell>
          <cell r="Y65">
            <v>4.2</v>
          </cell>
          <cell r="Z65">
            <v>2.4</v>
          </cell>
          <cell r="AB65">
            <v>15</v>
          </cell>
          <cell r="AC65">
            <v>3</v>
          </cell>
          <cell r="AD65">
            <v>5</v>
          </cell>
          <cell r="AE65">
            <v>15</v>
          </cell>
        </row>
        <row r="66">
          <cell r="A66" t="str">
            <v>Хотстеры ТМ Горячая штучка ТС Хотстеры 0,25 кг зам  ПОКОМ</v>
          </cell>
          <cell r="B66" t="str">
            <v>шт</v>
          </cell>
          <cell r="C66">
            <v>355</v>
          </cell>
          <cell r="D66">
            <v>48</v>
          </cell>
          <cell r="E66">
            <v>280</v>
          </cell>
          <cell r="F66">
            <v>-54</v>
          </cell>
          <cell r="G66">
            <v>0.25</v>
          </cell>
          <cell r="H66">
            <v>180</v>
          </cell>
          <cell r="I66" t="str">
            <v>матрица</v>
          </cell>
          <cell r="J66">
            <v>321</v>
          </cell>
          <cell r="K66">
            <v>-41</v>
          </cell>
          <cell r="N66">
            <v>852</v>
          </cell>
          <cell r="O66">
            <v>0</v>
          </cell>
          <cell r="P66">
            <v>56</v>
          </cell>
          <cell r="T66">
            <v>14.25</v>
          </cell>
          <cell r="U66">
            <v>14.25</v>
          </cell>
          <cell r="V66">
            <v>83.2</v>
          </cell>
          <cell r="W66">
            <v>60.2</v>
          </cell>
          <cell r="X66">
            <v>118.4</v>
          </cell>
          <cell r="Y66">
            <v>67</v>
          </cell>
          <cell r="Z66">
            <v>61.6</v>
          </cell>
          <cell r="AB66">
            <v>0</v>
          </cell>
          <cell r="AC66">
            <v>12</v>
          </cell>
          <cell r="AD66">
            <v>0</v>
          </cell>
          <cell r="AE66">
            <v>0</v>
          </cell>
        </row>
        <row r="67">
          <cell r="A67" t="str">
            <v>Хрустящие крылышки ТМ Горячая штучка 0,3 кг зам  ПОКОМ</v>
          </cell>
          <cell r="B67" t="str">
            <v>шт</v>
          </cell>
          <cell r="C67">
            <v>137</v>
          </cell>
          <cell r="D67">
            <v>36</v>
          </cell>
          <cell r="E67">
            <v>74</v>
          </cell>
          <cell r="G67">
            <v>0.3</v>
          </cell>
          <cell r="H67">
            <v>180</v>
          </cell>
          <cell r="I67" t="str">
            <v>матрица</v>
          </cell>
          <cell r="J67">
            <v>91</v>
          </cell>
          <cell r="K67">
            <v>-17</v>
          </cell>
          <cell r="N67">
            <v>312</v>
          </cell>
          <cell r="O67">
            <v>0</v>
          </cell>
          <cell r="P67">
            <v>14.8</v>
          </cell>
          <cell r="Q67">
            <v>50</v>
          </cell>
          <cell r="T67">
            <v>24.45945945945946</v>
          </cell>
          <cell r="U67">
            <v>21.081081081081081</v>
          </cell>
          <cell r="V67">
            <v>30.8</v>
          </cell>
          <cell r="W67">
            <v>4.8</v>
          </cell>
          <cell r="X67">
            <v>17.399999999999999</v>
          </cell>
          <cell r="Y67">
            <v>10.4</v>
          </cell>
          <cell r="Z67">
            <v>6.4</v>
          </cell>
          <cell r="AB67">
            <v>15</v>
          </cell>
          <cell r="AC67">
            <v>12</v>
          </cell>
          <cell r="AD67">
            <v>4</v>
          </cell>
          <cell r="AE67">
            <v>14.399999999999999</v>
          </cell>
        </row>
        <row r="68">
          <cell r="A68" t="str">
            <v>Хрустящие крылышки ТМ Зареченские ТС Зареченские продукты.   Поком</v>
          </cell>
          <cell r="B68" t="str">
            <v>кг</v>
          </cell>
          <cell r="C68">
            <v>59.4</v>
          </cell>
          <cell r="D68">
            <v>18</v>
          </cell>
          <cell r="E68">
            <v>36.4</v>
          </cell>
          <cell r="F68">
            <v>35.6</v>
          </cell>
          <cell r="G68">
            <v>1</v>
          </cell>
          <cell r="H68">
            <v>180</v>
          </cell>
          <cell r="I68" t="str">
            <v>матрица</v>
          </cell>
          <cell r="J68">
            <v>44.4</v>
          </cell>
          <cell r="K68">
            <v>-8</v>
          </cell>
          <cell r="N68">
            <v>25.2</v>
          </cell>
          <cell r="O68">
            <v>0</v>
          </cell>
          <cell r="P68">
            <v>7.2799999999999994</v>
          </cell>
          <cell r="Q68">
            <v>41.119999999999983</v>
          </cell>
          <cell r="T68">
            <v>14</v>
          </cell>
          <cell r="U68">
            <v>8.3516483516483522</v>
          </cell>
          <cell r="V68">
            <v>7.2</v>
          </cell>
          <cell r="W68">
            <v>0</v>
          </cell>
          <cell r="X68">
            <v>10.08</v>
          </cell>
          <cell r="Y68">
            <v>3.6</v>
          </cell>
          <cell r="Z68">
            <v>0</v>
          </cell>
          <cell r="AB68">
            <v>41.119999999999983</v>
          </cell>
          <cell r="AC68">
            <v>1.8</v>
          </cell>
          <cell r="AD68">
            <v>23</v>
          </cell>
          <cell r="AE68">
            <v>41.4</v>
          </cell>
        </row>
        <row r="69">
          <cell r="A69" t="str">
            <v>Хрустящие крылышки острые к пиву ТМ Горячая штучка 0,3кг зам  ПОКОМ</v>
          </cell>
          <cell r="B69" t="str">
            <v>шт</v>
          </cell>
          <cell r="C69">
            <v>128</v>
          </cell>
          <cell r="D69">
            <v>48</v>
          </cell>
          <cell r="E69">
            <v>70</v>
          </cell>
          <cell r="F69">
            <v>11</v>
          </cell>
          <cell r="G69">
            <v>0.3</v>
          </cell>
          <cell r="H69">
            <v>180</v>
          </cell>
          <cell r="I69" t="str">
            <v>матрица</v>
          </cell>
          <cell r="J69">
            <v>77</v>
          </cell>
          <cell r="K69">
            <v>-7</v>
          </cell>
          <cell r="N69">
            <v>516</v>
          </cell>
          <cell r="O69">
            <v>0</v>
          </cell>
          <cell r="P69">
            <v>14</v>
          </cell>
          <cell r="T69">
            <v>37.642857142857146</v>
          </cell>
          <cell r="U69">
            <v>37.642857142857146</v>
          </cell>
          <cell r="V69">
            <v>49.4</v>
          </cell>
          <cell r="W69">
            <v>22</v>
          </cell>
          <cell r="X69">
            <v>30</v>
          </cell>
          <cell r="Y69">
            <v>9.1999999999999993</v>
          </cell>
          <cell r="Z69">
            <v>22.6</v>
          </cell>
          <cell r="AB69">
            <v>0</v>
          </cell>
          <cell r="AC69">
            <v>12</v>
          </cell>
          <cell r="AD69">
            <v>0</v>
          </cell>
          <cell r="AE69">
            <v>0</v>
          </cell>
        </row>
        <row r="70">
          <cell r="A70" t="str">
            <v>Чебупай сочное яблоко ТМ Горячая штучка ТС Чебупай 0,2 кг УВС.  зам  ПОКОМ</v>
          </cell>
          <cell r="B70" t="str">
            <v>шт</v>
          </cell>
          <cell r="C70">
            <v>84</v>
          </cell>
          <cell r="D70">
            <v>12</v>
          </cell>
          <cell r="E70">
            <v>46</v>
          </cell>
          <cell r="F70">
            <v>46</v>
          </cell>
          <cell r="G70">
            <v>0.2</v>
          </cell>
          <cell r="H70">
            <v>365</v>
          </cell>
          <cell r="I70" t="str">
            <v>матрица</v>
          </cell>
          <cell r="J70">
            <v>46</v>
          </cell>
          <cell r="K70">
            <v>0</v>
          </cell>
          <cell r="N70">
            <v>0</v>
          </cell>
          <cell r="O70">
            <v>0</v>
          </cell>
          <cell r="P70">
            <v>9.1999999999999993</v>
          </cell>
          <cell r="Q70">
            <v>82.799999999999983</v>
          </cell>
          <cell r="T70">
            <v>14</v>
          </cell>
          <cell r="U70">
            <v>5</v>
          </cell>
          <cell r="V70">
            <v>0.8</v>
          </cell>
          <cell r="W70">
            <v>0</v>
          </cell>
          <cell r="X70">
            <v>8.4</v>
          </cell>
          <cell r="Y70">
            <v>3.6</v>
          </cell>
          <cell r="Z70">
            <v>1.2</v>
          </cell>
          <cell r="AB70">
            <v>16.559999999999999</v>
          </cell>
          <cell r="AC70">
            <v>6</v>
          </cell>
          <cell r="AD70">
            <v>14</v>
          </cell>
          <cell r="AE70">
            <v>16.8</v>
          </cell>
        </row>
        <row r="71">
          <cell r="A71" t="str">
            <v>Чебупай спелая вишня ТМ Горячая штучка ТС Чебупай 0,2 кг УВС. зам  ПОКОМ</v>
          </cell>
          <cell r="B71" t="str">
            <v>шт</v>
          </cell>
          <cell r="C71">
            <v>47</v>
          </cell>
          <cell r="D71">
            <v>18</v>
          </cell>
          <cell r="E71">
            <v>46</v>
          </cell>
          <cell r="F71">
            <v>15</v>
          </cell>
          <cell r="G71">
            <v>0.2</v>
          </cell>
          <cell r="H71">
            <v>365</v>
          </cell>
          <cell r="I71" t="str">
            <v>матрица</v>
          </cell>
          <cell r="J71">
            <v>46</v>
          </cell>
          <cell r="K71">
            <v>0</v>
          </cell>
          <cell r="N71">
            <v>0</v>
          </cell>
          <cell r="O71">
            <v>0</v>
          </cell>
          <cell r="P71">
            <v>9.1999999999999993</v>
          </cell>
          <cell r="Q71">
            <v>95.399999999999991</v>
          </cell>
          <cell r="T71">
            <v>12</v>
          </cell>
          <cell r="U71">
            <v>1.6304347826086958</v>
          </cell>
          <cell r="V71">
            <v>4</v>
          </cell>
          <cell r="W71">
            <v>3</v>
          </cell>
          <cell r="X71">
            <v>5.4</v>
          </cell>
          <cell r="Y71">
            <v>5</v>
          </cell>
          <cell r="Z71">
            <v>1.2</v>
          </cell>
          <cell r="AB71">
            <v>19.079999999999998</v>
          </cell>
          <cell r="AC71">
            <v>6</v>
          </cell>
          <cell r="AD71">
            <v>16</v>
          </cell>
          <cell r="AE71">
            <v>19.200000000000003</v>
          </cell>
        </row>
        <row r="72">
          <cell r="A72" t="str">
            <v>Чебупели Курочка гриль Базовый ассортимент Фикс.вес 0,3 Пакет Горячая штучка  Поком</v>
          </cell>
          <cell r="B72" t="str">
            <v>шт</v>
          </cell>
          <cell r="C72">
            <v>77</v>
          </cell>
          <cell r="D72">
            <v>28</v>
          </cell>
          <cell r="E72">
            <v>71</v>
          </cell>
          <cell r="G72">
            <v>0.3</v>
          </cell>
          <cell r="H72">
            <v>180</v>
          </cell>
          <cell r="I72" t="str">
            <v>матрица</v>
          </cell>
          <cell r="J72">
            <v>105</v>
          </cell>
          <cell r="K72">
            <v>-34</v>
          </cell>
          <cell r="N72">
            <v>84</v>
          </cell>
          <cell r="O72">
            <v>0</v>
          </cell>
          <cell r="P72">
            <v>14.2</v>
          </cell>
          <cell r="Q72">
            <v>114.79999999999998</v>
          </cell>
          <cell r="T72">
            <v>14</v>
          </cell>
          <cell r="U72">
            <v>5.915492957746479</v>
          </cell>
          <cell r="V72">
            <v>11</v>
          </cell>
          <cell r="W72">
            <v>0</v>
          </cell>
          <cell r="X72">
            <v>11.2</v>
          </cell>
          <cell r="Y72">
            <v>1.2</v>
          </cell>
          <cell r="Z72">
            <v>8</v>
          </cell>
          <cell r="AB72">
            <v>34.439999999999991</v>
          </cell>
          <cell r="AC72">
            <v>14</v>
          </cell>
          <cell r="AD72">
            <v>8</v>
          </cell>
          <cell r="AE72">
            <v>33.6</v>
          </cell>
        </row>
        <row r="73">
          <cell r="A73" t="str">
            <v>Чебупели с мясом Базовый ассортимент Фикс.вес 0,48 Лоток Горячая штучка ХХЛ  Поком</v>
          </cell>
          <cell r="B73" t="str">
            <v>шт</v>
          </cell>
          <cell r="C73">
            <v>92</v>
          </cell>
          <cell r="E73">
            <v>69</v>
          </cell>
          <cell r="F73">
            <v>-4</v>
          </cell>
          <cell r="G73">
            <v>0.48</v>
          </cell>
          <cell r="H73">
            <v>180</v>
          </cell>
          <cell r="I73" t="str">
            <v>матрица</v>
          </cell>
          <cell r="J73">
            <v>86</v>
          </cell>
          <cell r="K73">
            <v>-17</v>
          </cell>
          <cell r="N73">
            <v>264</v>
          </cell>
          <cell r="O73">
            <v>0</v>
          </cell>
          <cell r="P73">
            <v>13.8</v>
          </cell>
          <cell r="T73">
            <v>18.840579710144926</v>
          </cell>
          <cell r="U73">
            <v>18.840579710144926</v>
          </cell>
          <cell r="V73">
            <v>46.8</v>
          </cell>
          <cell r="W73">
            <v>16</v>
          </cell>
          <cell r="X73">
            <v>10.4</v>
          </cell>
          <cell r="Y73">
            <v>1.6</v>
          </cell>
          <cell r="Z73">
            <v>1.6</v>
          </cell>
          <cell r="AB73">
            <v>0</v>
          </cell>
          <cell r="AC73">
            <v>8</v>
          </cell>
          <cell r="AD73">
            <v>0</v>
          </cell>
          <cell r="AE73">
            <v>0</v>
          </cell>
        </row>
        <row r="74">
          <cell r="A74" t="str">
            <v>Чебупицца Пепперони ТМ Горячая штучка ТС Чебупицца 0.25кг зам  ПОКОМ</v>
          </cell>
          <cell r="B74" t="str">
            <v>шт</v>
          </cell>
          <cell r="C74">
            <v>755</v>
          </cell>
          <cell r="D74">
            <v>144</v>
          </cell>
          <cell r="E74">
            <v>477</v>
          </cell>
          <cell r="F74">
            <v>184</v>
          </cell>
          <cell r="G74">
            <v>0.25</v>
          </cell>
          <cell r="H74">
            <v>180</v>
          </cell>
          <cell r="I74" t="str">
            <v>матрица</v>
          </cell>
          <cell r="J74">
            <v>475</v>
          </cell>
          <cell r="K74">
            <v>2</v>
          </cell>
          <cell r="N74">
            <v>1044</v>
          </cell>
          <cell r="O74">
            <v>0</v>
          </cell>
          <cell r="P74">
            <v>95.4</v>
          </cell>
          <cell r="Q74">
            <v>107.60000000000014</v>
          </cell>
          <cell r="T74">
            <v>14</v>
          </cell>
          <cell r="U74">
            <v>12.872117400419286</v>
          </cell>
          <cell r="V74">
            <v>126.2</v>
          </cell>
          <cell r="W74">
            <v>83.8</v>
          </cell>
          <cell r="X74">
            <v>115.6</v>
          </cell>
          <cell r="Y74">
            <v>78.400000000000006</v>
          </cell>
          <cell r="Z74">
            <v>54</v>
          </cell>
          <cell r="AB74">
            <v>26.900000000000034</v>
          </cell>
          <cell r="AC74">
            <v>12</v>
          </cell>
          <cell r="AD74">
            <v>9</v>
          </cell>
          <cell r="AE74">
            <v>27</v>
          </cell>
        </row>
        <row r="75">
          <cell r="A75" t="str">
            <v>Чебупицца курочка по-итальянски Горячая штучка 0,25 кг зам  ПОКОМ</v>
          </cell>
          <cell r="B75" t="str">
            <v>шт</v>
          </cell>
          <cell r="C75">
            <v>1199</v>
          </cell>
          <cell r="D75">
            <v>60</v>
          </cell>
          <cell r="E75">
            <v>520</v>
          </cell>
          <cell r="F75">
            <v>509</v>
          </cell>
          <cell r="G75">
            <v>0.25</v>
          </cell>
          <cell r="H75">
            <v>180</v>
          </cell>
          <cell r="I75" t="str">
            <v>матрица / паллет</v>
          </cell>
          <cell r="J75">
            <v>524</v>
          </cell>
          <cell r="K75">
            <v>-4</v>
          </cell>
          <cell r="N75">
            <v>672</v>
          </cell>
          <cell r="O75">
            <v>0</v>
          </cell>
          <cell r="P75">
            <v>104</v>
          </cell>
          <cell r="Q75">
            <v>275</v>
          </cell>
          <cell r="T75">
            <v>14</v>
          </cell>
          <cell r="U75">
            <v>11.35576923076923</v>
          </cell>
          <cell r="V75">
            <v>125.8</v>
          </cell>
          <cell r="W75">
            <v>28.2</v>
          </cell>
          <cell r="X75">
            <v>164</v>
          </cell>
          <cell r="Y75">
            <v>73.400000000000006</v>
          </cell>
          <cell r="Z75">
            <v>67.599999999999994</v>
          </cell>
          <cell r="AB75">
            <v>68.75</v>
          </cell>
          <cell r="AC75">
            <v>12</v>
          </cell>
          <cell r="AD75">
            <v>23</v>
          </cell>
          <cell r="AE75">
            <v>69</v>
          </cell>
          <cell r="AF75">
            <v>14</v>
          </cell>
          <cell r="AG75">
            <v>70</v>
          </cell>
        </row>
        <row r="76">
          <cell r="A76" t="str">
            <v>Чебуреки Мясные вес 2,7 кг ТМ Зареченские ТС Зареченские продукты   Поком</v>
          </cell>
          <cell r="B76" t="str">
            <v>кг</v>
          </cell>
          <cell r="C76">
            <v>175.5</v>
          </cell>
          <cell r="E76">
            <v>8.1</v>
          </cell>
          <cell r="F76">
            <v>167.4</v>
          </cell>
          <cell r="G76">
            <v>1</v>
          </cell>
          <cell r="H76">
            <v>180</v>
          </cell>
          <cell r="I76" t="str">
            <v>матрица</v>
          </cell>
          <cell r="J76">
            <v>8.1</v>
          </cell>
          <cell r="K76">
            <v>0</v>
          </cell>
          <cell r="N76">
            <v>0</v>
          </cell>
          <cell r="O76">
            <v>0</v>
          </cell>
          <cell r="P76">
            <v>1.6199999999999999</v>
          </cell>
          <cell r="T76">
            <v>103.33333333333334</v>
          </cell>
          <cell r="U76">
            <v>103.33333333333334</v>
          </cell>
          <cell r="V76">
            <v>13.88</v>
          </cell>
          <cell r="W76">
            <v>11.34</v>
          </cell>
          <cell r="X76">
            <v>2.16</v>
          </cell>
          <cell r="Y76">
            <v>1.62</v>
          </cell>
          <cell r="Z76">
            <v>1.08</v>
          </cell>
          <cell r="AA76" t="str">
            <v>нужно увеличить продажи</v>
          </cell>
          <cell r="AB76">
            <v>0</v>
          </cell>
          <cell r="AC76">
            <v>2.7</v>
          </cell>
          <cell r="AD76">
            <v>0</v>
          </cell>
          <cell r="AE76">
            <v>0</v>
          </cell>
        </row>
        <row r="77">
          <cell r="A77" t="str">
            <v>Чебуреки сочные ТМ Зареченские ТС Зареченские продукты.  Поком</v>
          </cell>
          <cell r="B77" t="str">
            <v>кг</v>
          </cell>
          <cell r="C77">
            <v>817</v>
          </cell>
          <cell r="D77">
            <v>215</v>
          </cell>
          <cell r="E77">
            <v>535</v>
          </cell>
          <cell r="F77">
            <v>342</v>
          </cell>
          <cell r="G77">
            <v>1</v>
          </cell>
          <cell r="H77">
            <v>180</v>
          </cell>
          <cell r="I77" t="str">
            <v>матрица / паллет</v>
          </cell>
          <cell r="J77">
            <v>535</v>
          </cell>
          <cell r="K77">
            <v>0</v>
          </cell>
          <cell r="N77">
            <v>440</v>
          </cell>
          <cell r="O77">
            <v>0</v>
          </cell>
          <cell r="P77">
            <v>107</v>
          </cell>
          <cell r="Q77">
            <v>716</v>
          </cell>
          <cell r="T77">
            <v>14</v>
          </cell>
          <cell r="U77">
            <v>7.3084112149532707</v>
          </cell>
          <cell r="V77">
            <v>97.6</v>
          </cell>
          <cell r="W77">
            <v>86</v>
          </cell>
          <cell r="X77">
            <v>122</v>
          </cell>
          <cell r="Y77">
            <v>80.099999999999994</v>
          </cell>
          <cell r="Z77">
            <v>76</v>
          </cell>
          <cell r="AB77">
            <v>716</v>
          </cell>
          <cell r="AC77">
            <v>5</v>
          </cell>
          <cell r="AD77">
            <v>143</v>
          </cell>
          <cell r="AE77">
            <v>715</v>
          </cell>
          <cell r="AF77">
            <v>12</v>
          </cell>
          <cell r="AG77">
            <v>84</v>
          </cell>
        </row>
        <row r="78">
          <cell r="A78" t="str">
            <v>Чебуречище горячая штучка 0,14кг Поком</v>
          </cell>
          <cell r="B78" t="str">
            <v>шт</v>
          </cell>
          <cell r="D78">
            <v>110</v>
          </cell>
          <cell r="E78">
            <v>36</v>
          </cell>
          <cell r="F78">
            <v>74</v>
          </cell>
          <cell r="G78">
            <v>0.14000000000000001</v>
          </cell>
          <cell r="H78">
            <v>180</v>
          </cell>
          <cell r="I78" t="str">
            <v>матрица</v>
          </cell>
          <cell r="J78">
            <v>36</v>
          </cell>
          <cell r="K78">
            <v>0</v>
          </cell>
          <cell r="N78">
            <v>88</v>
          </cell>
          <cell r="O78">
            <v>0</v>
          </cell>
          <cell r="P78">
            <v>7.2</v>
          </cell>
          <cell r="Q78">
            <v>50</v>
          </cell>
          <cell r="T78">
            <v>29.444444444444443</v>
          </cell>
          <cell r="U78">
            <v>22.5</v>
          </cell>
          <cell r="V78">
            <v>14</v>
          </cell>
          <cell r="W78">
            <v>14.6</v>
          </cell>
          <cell r="X78">
            <v>9</v>
          </cell>
          <cell r="Y78">
            <v>5.6</v>
          </cell>
          <cell r="Z78">
            <v>9.6</v>
          </cell>
          <cell r="AB78">
            <v>7.0000000000000009</v>
          </cell>
          <cell r="AC78">
            <v>22</v>
          </cell>
          <cell r="AD78">
            <v>2</v>
          </cell>
          <cell r="AE78">
            <v>6.16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D4" sqref="AD4"/>
    </sheetView>
  </sheetViews>
  <sheetFormatPr defaultRowHeight="15" x14ac:dyDescent="0.25"/>
  <cols>
    <col min="1" max="1" width="60" customWidth="1"/>
    <col min="2" max="2" width="3.28515625" customWidth="1"/>
    <col min="3" max="6" width="6.42578125" customWidth="1"/>
    <col min="7" max="7" width="5" style="8" customWidth="1"/>
    <col min="8" max="8" width="5" customWidth="1"/>
    <col min="9" max="9" width="15.5703125" customWidth="1"/>
    <col min="10" max="17" width="6.85546875" customWidth="1"/>
    <col min="18" max="18" width="21.5703125" customWidth="1"/>
    <col min="19" max="20" width="4.85546875" customWidth="1"/>
    <col min="21" max="25" width="6" customWidth="1"/>
    <col min="26" max="26" width="31" customWidth="1"/>
    <col min="27" max="27" width="8" customWidth="1"/>
    <col min="28" max="28" width="8" style="8" customWidth="1"/>
    <col min="29" max="29" width="8" style="13" customWidth="1"/>
    <col min="30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6"/>
      <c r="AC1" s="10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6"/>
      <c r="AC2" s="10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21</v>
      </c>
      <c r="AA3" s="2" t="s">
        <v>22</v>
      </c>
      <c r="AB3" s="7" t="s">
        <v>23</v>
      </c>
      <c r="AC3" s="11" t="s">
        <v>24</v>
      </c>
      <c r="AD3" s="2" t="s">
        <v>25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 t="s">
        <v>28</v>
      </c>
      <c r="V4" s="1" t="s">
        <v>29</v>
      </c>
      <c r="W4" s="1" t="s">
        <v>30</v>
      </c>
      <c r="X4" s="1" t="s">
        <v>31</v>
      </c>
      <c r="Y4" s="1" t="s">
        <v>32</v>
      </c>
      <c r="Z4" s="1"/>
      <c r="AA4" s="1"/>
      <c r="AB4" s="6"/>
      <c r="AC4" s="10" t="s">
        <v>122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31942.999999999996</v>
      </c>
      <c r="F5" s="4">
        <f>SUM(F6:F500)</f>
        <v>9528.6400000000012</v>
      </c>
      <c r="G5" s="6"/>
      <c r="H5" s="1"/>
      <c r="I5" s="1"/>
      <c r="J5" s="4">
        <f t="shared" ref="J5:Q5" si="0">SUM(J6:J500)</f>
        <v>31745.799999999996</v>
      </c>
      <c r="K5" s="4">
        <f t="shared" si="0"/>
        <v>197.2</v>
      </c>
      <c r="L5" s="4">
        <f t="shared" si="0"/>
        <v>5285</v>
      </c>
      <c r="M5" s="4">
        <f t="shared" si="0"/>
        <v>26658</v>
      </c>
      <c r="N5" s="4">
        <f t="shared" si="0"/>
        <v>3637.2</v>
      </c>
      <c r="O5" s="4">
        <f t="shared" si="0"/>
        <v>1057</v>
      </c>
      <c r="P5" s="4">
        <f t="shared" si="0"/>
        <v>3848.76</v>
      </c>
      <c r="Q5" s="4">
        <f t="shared" si="0"/>
        <v>0</v>
      </c>
      <c r="R5" s="1"/>
      <c r="S5" s="1"/>
      <c r="T5" s="1"/>
      <c r="U5" s="4">
        <f t="shared" ref="U5:Y5" si="1">SUM(U6:U500)</f>
        <v>1206.0660000000003</v>
      </c>
      <c r="V5" s="4">
        <f t="shared" si="1"/>
        <v>1114.941</v>
      </c>
      <c r="W5" s="4">
        <f t="shared" si="1"/>
        <v>1266.4000000000001</v>
      </c>
      <c r="X5" s="4">
        <f t="shared" si="1"/>
        <v>1246.7300000000002</v>
      </c>
      <c r="Y5" s="4">
        <f t="shared" si="1"/>
        <v>1047.039</v>
      </c>
      <c r="Z5" s="1"/>
      <c r="AA5" s="4">
        <f>SUM(AA6:AA500)</f>
        <v>2478.34</v>
      </c>
      <c r="AB5" s="6"/>
      <c r="AC5" s="12">
        <f>SUM(AC6:AC500)</f>
        <v>594</v>
      </c>
      <c r="AD5" s="4">
        <f>SUM(AD6:AD500)</f>
        <v>2509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33</v>
      </c>
      <c r="B6" s="1" t="s">
        <v>34</v>
      </c>
      <c r="C6" s="1">
        <v>51</v>
      </c>
      <c r="D6" s="1">
        <v>252</v>
      </c>
      <c r="E6" s="1">
        <v>282</v>
      </c>
      <c r="F6" s="1">
        <v>16</v>
      </c>
      <c r="G6" s="6">
        <v>0.3</v>
      </c>
      <c r="H6" s="1">
        <v>180</v>
      </c>
      <c r="I6" s="1" t="s">
        <v>35</v>
      </c>
      <c r="J6" s="1">
        <v>282</v>
      </c>
      <c r="K6" s="1">
        <f t="shared" ref="K6:K37" si="2">E6-J6</f>
        <v>0</v>
      </c>
      <c r="L6" s="1">
        <f>E6-M6</f>
        <v>30</v>
      </c>
      <c r="M6" s="1">
        <v>252</v>
      </c>
      <c r="N6" s="1">
        <v>24</v>
      </c>
      <c r="O6" s="1">
        <f>L6/5</f>
        <v>6</v>
      </c>
      <c r="P6" s="5">
        <f>14*O6-N6-F6</f>
        <v>44</v>
      </c>
      <c r="Q6" s="5"/>
      <c r="R6" s="1"/>
      <c r="S6" s="1">
        <f>(F6+N6+P6)/O6</f>
        <v>14</v>
      </c>
      <c r="T6" s="1">
        <f>(F6+N6)/O6</f>
        <v>6.666666666666667</v>
      </c>
      <c r="U6" s="1">
        <v>4.2</v>
      </c>
      <c r="V6" s="1">
        <v>3</v>
      </c>
      <c r="W6" s="1">
        <v>4.8</v>
      </c>
      <c r="X6" s="1">
        <v>4</v>
      </c>
      <c r="Y6" s="1">
        <v>3.4</v>
      </c>
      <c r="Z6" s="1"/>
      <c r="AA6" s="1">
        <f>P6*G6</f>
        <v>13.2</v>
      </c>
      <c r="AB6" s="6">
        <v>12</v>
      </c>
      <c r="AC6" s="10">
        <f>MROUND(P6,AB6)/AB6</f>
        <v>4</v>
      </c>
      <c r="AD6" s="1">
        <f>AC6*AB6*G6</f>
        <v>14.399999999999999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36</v>
      </c>
      <c r="B7" s="1" t="s">
        <v>34</v>
      </c>
      <c r="C7" s="1">
        <v>431</v>
      </c>
      <c r="D7" s="1">
        <v>564</v>
      </c>
      <c r="E7" s="1">
        <v>635</v>
      </c>
      <c r="F7" s="1">
        <v>336</v>
      </c>
      <c r="G7" s="6">
        <v>0.3</v>
      </c>
      <c r="H7" s="1">
        <v>180</v>
      </c>
      <c r="I7" s="1" t="s">
        <v>35</v>
      </c>
      <c r="J7" s="1">
        <v>634</v>
      </c>
      <c r="K7" s="1">
        <f t="shared" si="2"/>
        <v>1</v>
      </c>
      <c r="L7" s="1">
        <f t="shared" ref="L7:L70" si="3">E7-M7</f>
        <v>71</v>
      </c>
      <c r="M7" s="1">
        <v>564</v>
      </c>
      <c r="N7" s="1">
        <v>0</v>
      </c>
      <c r="O7" s="1">
        <f t="shared" ref="O7:O70" si="4">L7/5</f>
        <v>14.2</v>
      </c>
      <c r="P7" s="5"/>
      <c r="Q7" s="5"/>
      <c r="R7" s="1"/>
      <c r="S7" s="1">
        <f t="shared" ref="S7:S70" si="5">(F7+N7+P7)/O7</f>
        <v>23.661971830985916</v>
      </c>
      <c r="T7" s="1">
        <f t="shared" ref="T7:T70" si="6">(F7+N7)/O7</f>
        <v>23.661971830985916</v>
      </c>
      <c r="U7" s="1">
        <v>19</v>
      </c>
      <c r="V7" s="1">
        <v>15.4</v>
      </c>
      <c r="W7" s="1">
        <v>23.6</v>
      </c>
      <c r="X7" s="1">
        <v>18.600000000000001</v>
      </c>
      <c r="Y7" s="1">
        <v>18.600000000000001</v>
      </c>
      <c r="Z7" s="18" t="s">
        <v>37</v>
      </c>
      <c r="AA7" s="1">
        <f t="shared" ref="AA7:AA70" si="7">P7*G7</f>
        <v>0</v>
      </c>
      <c r="AB7" s="6">
        <v>12</v>
      </c>
      <c r="AC7" s="10">
        <f t="shared" ref="AC7:AC15" si="8">MROUND(P7,AB7)/AB7</f>
        <v>0</v>
      </c>
      <c r="AD7" s="1">
        <f t="shared" ref="AD7:AD16" si="9">AC7*AB7*G7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34</v>
      </c>
      <c r="C8" s="1">
        <v>289</v>
      </c>
      <c r="D8" s="1">
        <v>36</v>
      </c>
      <c r="E8" s="1">
        <v>95</v>
      </c>
      <c r="F8" s="1">
        <v>193</v>
      </c>
      <c r="G8" s="6">
        <v>0.3</v>
      </c>
      <c r="H8" s="1">
        <v>180</v>
      </c>
      <c r="I8" s="1" t="s">
        <v>35</v>
      </c>
      <c r="J8" s="1">
        <v>95</v>
      </c>
      <c r="K8" s="1">
        <f t="shared" si="2"/>
        <v>0</v>
      </c>
      <c r="L8" s="1">
        <f t="shared" si="3"/>
        <v>95</v>
      </c>
      <c r="M8" s="1"/>
      <c r="N8" s="1">
        <v>36</v>
      </c>
      <c r="O8" s="1">
        <f t="shared" si="4"/>
        <v>19</v>
      </c>
      <c r="P8" s="5">
        <f t="shared" ref="P8:P16" si="10">14*O8-N8-F8</f>
        <v>37</v>
      </c>
      <c r="Q8" s="5"/>
      <c r="R8" s="1"/>
      <c r="S8" s="1">
        <f t="shared" si="5"/>
        <v>14</v>
      </c>
      <c r="T8" s="1">
        <f t="shared" si="6"/>
        <v>12.052631578947368</v>
      </c>
      <c r="U8" s="1">
        <v>23.4</v>
      </c>
      <c r="V8" s="1">
        <v>25.2</v>
      </c>
      <c r="W8" s="1">
        <v>26.8</v>
      </c>
      <c r="X8" s="1">
        <v>26.6</v>
      </c>
      <c r="Y8" s="1">
        <v>25</v>
      </c>
      <c r="Z8" s="1"/>
      <c r="AA8" s="1">
        <f t="shared" si="7"/>
        <v>11.1</v>
      </c>
      <c r="AB8" s="6">
        <v>12</v>
      </c>
      <c r="AC8" s="10">
        <f t="shared" si="8"/>
        <v>3</v>
      </c>
      <c r="AD8" s="1">
        <f t="shared" si="9"/>
        <v>10.799999999999999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39</v>
      </c>
      <c r="B9" s="1" t="s">
        <v>34</v>
      </c>
      <c r="C9" s="1">
        <v>262</v>
      </c>
      <c r="D9" s="1">
        <v>732</v>
      </c>
      <c r="E9" s="1">
        <v>795</v>
      </c>
      <c r="F9" s="1">
        <v>178</v>
      </c>
      <c r="G9" s="6">
        <v>0.3</v>
      </c>
      <c r="H9" s="1">
        <v>180</v>
      </c>
      <c r="I9" s="1" t="s">
        <v>35</v>
      </c>
      <c r="J9" s="1">
        <v>798</v>
      </c>
      <c r="K9" s="1">
        <f t="shared" si="2"/>
        <v>-3</v>
      </c>
      <c r="L9" s="1">
        <f t="shared" si="3"/>
        <v>63</v>
      </c>
      <c r="M9" s="1">
        <v>732</v>
      </c>
      <c r="N9" s="1">
        <v>0</v>
      </c>
      <c r="O9" s="1">
        <f t="shared" si="4"/>
        <v>12.6</v>
      </c>
      <c r="P9" s="5"/>
      <c r="Q9" s="5"/>
      <c r="R9" s="1"/>
      <c r="S9" s="1">
        <f t="shared" si="5"/>
        <v>14.126984126984127</v>
      </c>
      <c r="T9" s="1">
        <f t="shared" si="6"/>
        <v>14.126984126984127</v>
      </c>
      <c r="U9" s="1">
        <v>14</v>
      </c>
      <c r="V9" s="1">
        <v>18.8</v>
      </c>
      <c r="W9" s="1">
        <v>28.2</v>
      </c>
      <c r="X9" s="1">
        <v>27.8</v>
      </c>
      <c r="Y9" s="1">
        <v>24.4</v>
      </c>
      <c r="Z9" s="18" t="s">
        <v>37</v>
      </c>
      <c r="AA9" s="1">
        <f t="shared" si="7"/>
        <v>0</v>
      </c>
      <c r="AB9" s="6">
        <v>12</v>
      </c>
      <c r="AC9" s="10">
        <f t="shared" si="8"/>
        <v>0</v>
      </c>
      <c r="AD9" s="1">
        <f t="shared" si="9"/>
        <v>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40</v>
      </c>
      <c r="B10" s="1" t="s">
        <v>34</v>
      </c>
      <c r="C10" s="1">
        <v>302</v>
      </c>
      <c r="D10" s="1"/>
      <c r="E10" s="1">
        <v>135</v>
      </c>
      <c r="F10" s="1">
        <v>133</v>
      </c>
      <c r="G10" s="6">
        <v>0.3</v>
      </c>
      <c r="H10" s="1">
        <v>180</v>
      </c>
      <c r="I10" s="1" t="s">
        <v>35</v>
      </c>
      <c r="J10" s="1">
        <v>135</v>
      </c>
      <c r="K10" s="1">
        <f t="shared" si="2"/>
        <v>0</v>
      </c>
      <c r="L10" s="1">
        <f t="shared" si="3"/>
        <v>135</v>
      </c>
      <c r="M10" s="1"/>
      <c r="N10" s="1">
        <v>72</v>
      </c>
      <c r="O10" s="1">
        <f t="shared" si="4"/>
        <v>27</v>
      </c>
      <c r="P10" s="5">
        <f t="shared" si="10"/>
        <v>173</v>
      </c>
      <c r="Q10" s="5"/>
      <c r="R10" s="1"/>
      <c r="S10" s="1">
        <f t="shared" si="5"/>
        <v>14</v>
      </c>
      <c r="T10" s="1">
        <f t="shared" si="6"/>
        <v>7.5925925925925926</v>
      </c>
      <c r="U10" s="1">
        <v>24.6</v>
      </c>
      <c r="V10" s="1">
        <v>22.6</v>
      </c>
      <c r="W10" s="1">
        <v>19.8</v>
      </c>
      <c r="X10" s="1">
        <v>39.4</v>
      </c>
      <c r="Y10" s="1">
        <v>27.2</v>
      </c>
      <c r="Z10" s="1"/>
      <c r="AA10" s="1">
        <f t="shared" si="7"/>
        <v>51.9</v>
      </c>
      <c r="AB10" s="6">
        <v>12</v>
      </c>
      <c r="AC10" s="10">
        <f t="shared" si="8"/>
        <v>14</v>
      </c>
      <c r="AD10" s="1">
        <f t="shared" si="9"/>
        <v>50.4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41</v>
      </c>
      <c r="B11" s="1" t="s">
        <v>34</v>
      </c>
      <c r="C11" s="1">
        <v>213</v>
      </c>
      <c r="D11" s="1">
        <v>3456</v>
      </c>
      <c r="E11" s="1">
        <v>3448</v>
      </c>
      <c r="F11" s="1">
        <v>188</v>
      </c>
      <c r="G11" s="6">
        <v>0.09</v>
      </c>
      <c r="H11" s="1">
        <v>180</v>
      </c>
      <c r="I11" s="1" t="s">
        <v>35</v>
      </c>
      <c r="J11" s="1">
        <v>3448</v>
      </c>
      <c r="K11" s="1">
        <f t="shared" si="2"/>
        <v>0</v>
      </c>
      <c r="L11" s="1">
        <f t="shared" si="3"/>
        <v>40</v>
      </c>
      <c r="M11" s="1">
        <v>3408</v>
      </c>
      <c r="N11" s="1">
        <v>0</v>
      </c>
      <c r="O11" s="1">
        <f t="shared" si="4"/>
        <v>8</v>
      </c>
      <c r="P11" s="5"/>
      <c r="Q11" s="5"/>
      <c r="R11" s="1"/>
      <c r="S11" s="1">
        <f t="shared" si="5"/>
        <v>23.5</v>
      </c>
      <c r="T11" s="1">
        <f t="shared" si="6"/>
        <v>23.5</v>
      </c>
      <c r="U11" s="1">
        <v>7.8</v>
      </c>
      <c r="V11" s="1">
        <v>17.399999999999999</v>
      </c>
      <c r="W11" s="1">
        <v>21.4</v>
      </c>
      <c r="X11" s="1">
        <v>12.4</v>
      </c>
      <c r="Y11" s="1">
        <v>16.399999999999999</v>
      </c>
      <c r="Z11" s="1"/>
      <c r="AA11" s="1">
        <f t="shared" si="7"/>
        <v>0</v>
      </c>
      <c r="AB11" s="6">
        <v>24</v>
      </c>
      <c r="AC11" s="10">
        <f t="shared" si="8"/>
        <v>0</v>
      </c>
      <c r="AD11" s="1">
        <f t="shared" si="9"/>
        <v>0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42</v>
      </c>
      <c r="B12" s="1" t="s">
        <v>34</v>
      </c>
      <c r="C12" s="1">
        <v>17</v>
      </c>
      <c r="D12" s="1">
        <v>1410</v>
      </c>
      <c r="E12" s="1">
        <v>1418</v>
      </c>
      <c r="F12" s="1">
        <v>8</v>
      </c>
      <c r="G12" s="6">
        <v>0.36</v>
      </c>
      <c r="H12" s="1">
        <v>180</v>
      </c>
      <c r="I12" s="1" t="s">
        <v>35</v>
      </c>
      <c r="J12" s="1">
        <v>1428</v>
      </c>
      <c r="K12" s="1">
        <f t="shared" si="2"/>
        <v>-10</v>
      </c>
      <c r="L12" s="1">
        <f t="shared" si="3"/>
        <v>18</v>
      </c>
      <c r="M12" s="1">
        <v>1400</v>
      </c>
      <c r="N12" s="1">
        <v>100</v>
      </c>
      <c r="O12" s="1">
        <f t="shared" si="4"/>
        <v>3.6</v>
      </c>
      <c r="P12" s="5"/>
      <c r="Q12" s="5"/>
      <c r="R12" s="1"/>
      <c r="S12" s="1">
        <f t="shared" si="5"/>
        <v>30</v>
      </c>
      <c r="T12" s="1">
        <f t="shared" si="6"/>
        <v>30</v>
      </c>
      <c r="U12" s="1">
        <v>9.1999999999999993</v>
      </c>
      <c r="V12" s="1">
        <v>4.2</v>
      </c>
      <c r="W12" s="1">
        <v>5</v>
      </c>
      <c r="X12" s="1">
        <v>4.4000000000000004</v>
      </c>
      <c r="Y12" s="1">
        <v>3.6</v>
      </c>
      <c r="Z12" s="1"/>
      <c r="AA12" s="1">
        <f t="shared" si="7"/>
        <v>0</v>
      </c>
      <c r="AB12" s="6">
        <v>10</v>
      </c>
      <c r="AC12" s="10">
        <f t="shared" si="8"/>
        <v>0</v>
      </c>
      <c r="AD12" s="1">
        <f t="shared" si="9"/>
        <v>0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43</v>
      </c>
      <c r="B13" s="1" t="s">
        <v>44</v>
      </c>
      <c r="C13" s="1">
        <v>160.5</v>
      </c>
      <c r="D13" s="1"/>
      <c r="E13" s="1">
        <v>78.5</v>
      </c>
      <c r="F13" s="1">
        <v>54.5</v>
      </c>
      <c r="G13" s="6">
        <v>1</v>
      </c>
      <c r="H13" s="1" t="e">
        <v>#N/A</v>
      </c>
      <c r="I13" s="1" t="s">
        <v>35</v>
      </c>
      <c r="J13" s="1">
        <v>70.5</v>
      </c>
      <c r="K13" s="1">
        <f t="shared" si="2"/>
        <v>8</v>
      </c>
      <c r="L13" s="1">
        <f t="shared" si="3"/>
        <v>78.5</v>
      </c>
      <c r="M13" s="1"/>
      <c r="N13" s="1">
        <v>126.5</v>
      </c>
      <c r="O13" s="1">
        <f t="shared" si="4"/>
        <v>15.7</v>
      </c>
      <c r="P13" s="5">
        <f t="shared" si="10"/>
        <v>38.799999999999983</v>
      </c>
      <c r="Q13" s="5"/>
      <c r="R13" s="1"/>
      <c r="S13" s="1">
        <f t="shared" si="5"/>
        <v>14</v>
      </c>
      <c r="T13" s="1">
        <f t="shared" si="6"/>
        <v>11.528662420382165</v>
      </c>
      <c r="U13" s="1">
        <v>18.5</v>
      </c>
      <c r="V13" s="1">
        <v>8.8000000000000007</v>
      </c>
      <c r="W13" s="1">
        <v>19.399999999999999</v>
      </c>
      <c r="X13" s="1">
        <v>19.440000000000001</v>
      </c>
      <c r="Y13" s="1">
        <v>7.6</v>
      </c>
      <c r="Z13" s="1"/>
      <c r="AA13" s="1">
        <f t="shared" si="7"/>
        <v>38.799999999999983</v>
      </c>
      <c r="AB13" s="6">
        <v>5.5</v>
      </c>
      <c r="AC13" s="10">
        <f t="shared" si="8"/>
        <v>7</v>
      </c>
      <c r="AD13" s="1">
        <f t="shared" si="9"/>
        <v>38.5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45</v>
      </c>
      <c r="B14" s="1" t="s">
        <v>44</v>
      </c>
      <c r="C14" s="1">
        <v>33</v>
      </c>
      <c r="D14" s="1">
        <v>102</v>
      </c>
      <c r="E14" s="1">
        <v>42</v>
      </c>
      <c r="F14" s="1">
        <v>84</v>
      </c>
      <c r="G14" s="6">
        <v>1</v>
      </c>
      <c r="H14" s="1">
        <v>180</v>
      </c>
      <c r="I14" s="1" t="s">
        <v>35</v>
      </c>
      <c r="J14" s="1">
        <v>42</v>
      </c>
      <c r="K14" s="1">
        <f t="shared" si="2"/>
        <v>0</v>
      </c>
      <c r="L14" s="1">
        <f t="shared" si="3"/>
        <v>42</v>
      </c>
      <c r="M14" s="1"/>
      <c r="N14" s="1">
        <v>0</v>
      </c>
      <c r="O14" s="1">
        <f t="shared" si="4"/>
        <v>8.4</v>
      </c>
      <c r="P14" s="5">
        <f t="shared" si="10"/>
        <v>33.600000000000009</v>
      </c>
      <c r="Q14" s="5"/>
      <c r="R14" s="1"/>
      <c r="S14" s="1">
        <f t="shared" si="5"/>
        <v>14</v>
      </c>
      <c r="T14" s="1">
        <f t="shared" si="6"/>
        <v>10</v>
      </c>
      <c r="U14" s="1">
        <v>7.2</v>
      </c>
      <c r="V14" s="1">
        <v>10.8</v>
      </c>
      <c r="W14" s="1">
        <v>8.4</v>
      </c>
      <c r="X14" s="1">
        <v>11.4</v>
      </c>
      <c r="Y14" s="1">
        <v>3.6</v>
      </c>
      <c r="Z14" s="1"/>
      <c r="AA14" s="1">
        <f t="shared" si="7"/>
        <v>33.600000000000009</v>
      </c>
      <c r="AB14" s="6">
        <v>3</v>
      </c>
      <c r="AC14" s="10">
        <f t="shared" si="8"/>
        <v>11</v>
      </c>
      <c r="AD14" s="1">
        <f t="shared" si="9"/>
        <v>33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46</v>
      </c>
      <c r="B15" s="1" t="s">
        <v>44</v>
      </c>
      <c r="C15" s="1">
        <v>26.1</v>
      </c>
      <c r="D15" s="1">
        <v>3.7</v>
      </c>
      <c r="E15" s="1">
        <v>3.7</v>
      </c>
      <c r="F15" s="1">
        <v>26.1</v>
      </c>
      <c r="G15" s="6">
        <v>1</v>
      </c>
      <c r="H15" s="1">
        <v>180</v>
      </c>
      <c r="I15" s="1" t="s">
        <v>35</v>
      </c>
      <c r="J15" s="1">
        <v>3.7</v>
      </c>
      <c r="K15" s="1">
        <f t="shared" si="2"/>
        <v>0</v>
      </c>
      <c r="L15" s="1">
        <f t="shared" si="3"/>
        <v>3.7</v>
      </c>
      <c r="M15" s="1"/>
      <c r="N15" s="1">
        <v>0</v>
      </c>
      <c r="O15" s="1">
        <f t="shared" si="4"/>
        <v>0.74</v>
      </c>
      <c r="P15" s="5"/>
      <c r="Q15" s="5"/>
      <c r="R15" s="1"/>
      <c r="S15" s="1">
        <f t="shared" si="5"/>
        <v>35.270270270270274</v>
      </c>
      <c r="T15" s="1">
        <f t="shared" si="6"/>
        <v>35.270270270270274</v>
      </c>
      <c r="U15" s="1">
        <v>0.74</v>
      </c>
      <c r="V15" s="1">
        <v>2.1800000000000002</v>
      </c>
      <c r="W15" s="1">
        <v>1.48</v>
      </c>
      <c r="X15" s="1">
        <v>2.2200000000000002</v>
      </c>
      <c r="Y15" s="1">
        <v>1.48</v>
      </c>
      <c r="Z15" s="1"/>
      <c r="AA15" s="1">
        <f t="shared" si="7"/>
        <v>0</v>
      </c>
      <c r="AB15" s="6">
        <v>3.7</v>
      </c>
      <c r="AC15" s="10">
        <f t="shared" si="8"/>
        <v>0</v>
      </c>
      <c r="AD15" s="1">
        <f t="shared" si="9"/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47</v>
      </c>
      <c r="B16" s="1" t="s">
        <v>44</v>
      </c>
      <c r="C16" s="1">
        <v>198.5</v>
      </c>
      <c r="D16" s="1">
        <v>207.2</v>
      </c>
      <c r="E16" s="1">
        <v>188</v>
      </c>
      <c r="F16" s="1">
        <v>202.9</v>
      </c>
      <c r="G16" s="6">
        <v>1</v>
      </c>
      <c r="H16" s="1" t="e">
        <v>#N/A</v>
      </c>
      <c r="I16" s="1" t="s">
        <v>48</v>
      </c>
      <c r="J16" s="1">
        <v>179.4</v>
      </c>
      <c r="K16" s="1">
        <f t="shared" si="2"/>
        <v>8.5999999999999943</v>
      </c>
      <c r="L16" s="1">
        <f t="shared" si="3"/>
        <v>188</v>
      </c>
      <c r="M16" s="1"/>
      <c r="N16" s="1">
        <v>77.7</v>
      </c>
      <c r="O16" s="1">
        <f t="shared" si="4"/>
        <v>37.6</v>
      </c>
      <c r="P16" s="5">
        <f t="shared" si="10"/>
        <v>245.79999999999998</v>
      </c>
      <c r="Q16" s="5"/>
      <c r="R16" s="1"/>
      <c r="S16" s="1">
        <f t="shared" si="5"/>
        <v>13.999999999999998</v>
      </c>
      <c r="T16" s="1">
        <f t="shared" si="6"/>
        <v>7.462765957446809</v>
      </c>
      <c r="U16" s="1">
        <v>33.56</v>
      </c>
      <c r="V16" s="1">
        <v>37</v>
      </c>
      <c r="W16" s="1">
        <v>37.739999999999988</v>
      </c>
      <c r="X16" s="1">
        <v>40.700000000000003</v>
      </c>
      <c r="Y16" s="1">
        <v>34.04</v>
      </c>
      <c r="Z16" s="1"/>
      <c r="AA16" s="1">
        <f t="shared" si="7"/>
        <v>245.79999999999998</v>
      </c>
      <c r="AB16" s="6">
        <v>3.7</v>
      </c>
      <c r="AC16" s="10">
        <f>MROUND(P16,AB16*AE16)/AB16</f>
        <v>70</v>
      </c>
      <c r="AD16" s="1">
        <f t="shared" si="9"/>
        <v>259</v>
      </c>
      <c r="AE16" s="1">
        <f>VLOOKUP(A16,[1]Sheet!$A:$AF,32,0)</f>
        <v>14</v>
      </c>
      <c r="AF16" s="1">
        <f>VLOOKUP(A16,[1]Sheet!$A:$AG,33,0)</f>
        <v>126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4" t="s">
        <v>49</v>
      </c>
      <c r="B17" s="14" t="s">
        <v>44</v>
      </c>
      <c r="C17" s="14">
        <v>3.7</v>
      </c>
      <c r="D17" s="14"/>
      <c r="E17" s="14">
        <v>3.7</v>
      </c>
      <c r="F17" s="14"/>
      <c r="G17" s="15">
        <v>0</v>
      </c>
      <c r="H17" s="14">
        <v>180</v>
      </c>
      <c r="I17" s="14" t="s">
        <v>50</v>
      </c>
      <c r="J17" s="14">
        <v>3.7</v>
      </c>
      <c r="K17" s="14">
        <f t="shared" si="2"/>
        <v>0</v>
      </c>
      <c r="L17" s="14">
        <f t="shared" si="3"/>
        <v>3.7</v>
      </c>
      <c r="M17" s="14"/>
      <c r="N17" s="14"/>
      <c r="O17" s="14">
        <f t="shared" si="4"/>
        <v>0.74</v>
      </c>
      <c r="P17" s="16"/>
      <c r="Q17" s="16"/>
      <c r="R17" s="14"/>
      <c r="S17" s="14">
        <f t="shared" si="5"/>
        <v>0</v>
      </c>
      <c r="T17" s="14">
        <f t="shared" si="6"/>
        <v>0</v>
      </c>
      <c r="U17" s="14">
        <v>0</v>
      </c>
      <c r="V17" s="14">
        <v>0</v>
      </c>
      <c r="W17" s="14">
        <v>0</v>
      </c>
      <c r="X17" s="14">
        <v>0</v>
      </c>
      <c r="Y17" s="14">
        <v>1.48</v>
      </c>
      <c r="Z17" s="14"/>
      <c r="AA17" s="14">
        <f t="shared" si="7"/>
        <v>0</v>
      </c>
      <c r="AB17" s="15">
        <v>0</v>
      </c>
      <c r="AC17" s="17"/>
      <c r="AD17" s="14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22" t="s">
        <v>51</v>
      </c>
      <c r="B18" s="22" t="s">
        <v>44</v>
      </c>
      <c r="C18" s="22"/>
      <c r="D18" s="22"/>
      <c r="E18" s="22"/>
      <c r="F18" s="22"/>
      <c r="G18" s="23">
        <v>0</v>
      </c>
      <c r="H18" s="22" t="e">
        <v>#N/A</v>
      </c>
      <c r="I18" s="22" t="s">
        <v>35</v>
      </c>
      <c r="J18" s="22"/>
      <c r="K18" s="22">
        <f t="shared" si="2"/>
        <v>0</v>
      </c>
      <c r="L18" s="22">
        <f t="shared" si="3"/>
        <v>0</v>
      </c>
      <c r="M18" s="22"/>
      <c r="N18" s="22"/>
      <c r="O18" s="22">
        <f t="shared" si="4"/>
        <v>0</v>
      </c>
      <c r="P18" s="24"/>
      <c r="Q18" s="24"/>
      <c r="R18" s="22"/>
      <c r="S18" s="22" t="e">
        <f t="shared" si="5"/>
        <v>#DIV/0!</v>
      </c>
      <c r="T18" s="22" t="e">
        <f t="shared" si="6"/>
        <v>#DIV/0!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 t="s">
        <v>52</v>
      </c>
      <c r="AA18" s="22">
        <f t="shared" si="7"/>
        <v>0</v>
      </c>
      <c r="AB18" s="23">
        <v>0</v>
      </c>
      <c r="AC18" s="25"/>
      <c r="AD18" s="22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53</v>
      </c>
      <c r="B19" s="1" t="s">
        <v>34</v>
      </c>
      <c r="C19" s="1">
        <v>56</v>
      </c>
      <c r="D19" s="1">
        <v>432</v>
      </c>
      <c r="E19" s="1">
        <v>465</v>
      </c>
      <c r="F19" s="1">
        <v>3</v>
      </c>
      <c r="G19" s="6">
        <v>0.25</v>
      </c>
      <c r="H19" s="1">
        <v>180</v>
      </c>
      <c r="I19" s="1" t="s">
        <v>35</v>
      </c>
      <c r="J19" s="1">
        <v>463</v>
      </c>
      <c r="K19" s="1">
        <f t="shared" si="2"/>
        <v>2</v>
      </c>
      <c r="L19" s="1">
        <f t="shared" si="3"/>
        <v>69</v>
      </c>
      <c r="M19" s="1">
        <v>396</v>
      </c>
      <c r="N19" s="1">
        <v>144</v>
      </c>
      <c r="O19" s="1">
        <f t="shared" si="4"/>
        <v>13.8</v>
      </c>
      <c r="P19" s="5">
        <f t="shared" ref="P19:P20" si="11">14*O19-N19-F19</f>
        <v>46.200000000000017</v>
      </c>
      <c r="Q19" s="5"/>
      <c r="R19" s="1"/>
      <c r="S19" s="1">
        <f t="shared" si="5"/>
        <v>14</v>
      </c>
      <c r="T19" s="1">
        <f t="shared" si="6"/>
        <v>10.652173913043478</v>
      </c>
      <c r="U19" s="1">
        <v>15.6</v>
      </c>
      <c r="V19" s="1">
        <v>10.4</v>
      </c>
      <c r="W19" s="1">
        <v>10.199999999999999</v>
      </c>
      <c r="X19" s="1">
        <v>18.2</v>
      </c>
      <c r="Y19" s="1">
        <v>14</v>
      </c>
      <c r="Z19" s="1"/>
      <c r="AA19" s="1">
        <f t="shared" si="7"/>
        <v>11.550000000000004</v>
      </c>
      <c r="AB19" s="6">
        <v>12</v>
      </c>
      <c r="AC19" s="10">
        <f t="shared" ref="AC19:AC20" si="12">MROUND(P19,AB19)/AB19</f>
        <v>4</v>
      </c>
      <c r="AD19" s="1">
        <f t="shared" ref="AD19:AD20" si="13">AC19*AB19*G19</f>
        <v>12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54</v>
      </c>
      <c r="B20" s="1" t="s">
        <v>34</v>
      </c>
      <c r="C20" s="1">
        <v>115</v>
      </c>
      <c r="D20" s="1">
        <v>252</v>
      </c>
      <c r="E20" s="1">
        <v>312</v>
      </c>
      <c r="F20" s="1">
        <v>32</v>
      </c>
      <c r="G20" s="6">
        <v>0.25</v>
      </c>
      <c r="H20" s="1">
        <v>180</v>
      </c>
      <c r="I20" s="1" t="s">
        <v>35</v>
      </c>
      <c r="J20" s="1">
        <v>312</v>
      </c>
      <c r="K20" s="1">
        <f t="shared" si="2"/>
        <v>0</v>
      </c>
      <c r="L20" s="1">
        <f t="shared" si="3"/>
        <v>60</v>
      </c>
      <c r="M20" s="1">
        <v>252</v>
      </c>
      <c r="N20" s="1">
        <v>108</v>
      </c>
      <c r="O20" s="1">
        <f t="shared" si="4"/>
        <v>12</v>
      </c>
      <c r="P20" s="5">
        <f t="shared" si="11"/>
        <v>28</v>
      </c>
      <c r="Q20" s="5"/>
      <c r="R20" s="1"/>
      <c r="S20" s="1">
        <f t="shared" si="5"/>
        <v>14</v>
      </c>
      <c r="T20" s="1">
        <f t="shared" si="6"/>
        <v>11.666666666666666</v>
      </c>
      <c r="U20" s="1">
        <v>13.8</v>
      </c>
      <c r="V20" s="1">
        <v>10</v>
      </c>
      <c r="W20" s="1">
        <v>14.4</v>
      </c>
      <c r="X20" s="1">
        <v>15</v>
      </c>
      <c r="Y20" s="1">
        <v>14.8</v>
      </c>
      <c r="Z20" s="1"/>
      <c r="AA20" s="1">
        <f t="shared" si="7"/>
        <v>7</v>
      </c>
      <c r="AB20" s="6">
        <v>12</v>
      </c>
      <c r="AC20" s="10">
        <f t="shared" si="12"/>
        <v>2</v>
      </c>
      <c r="AD20" s="1">
        <f t="shared" si="13"/>
        <v>6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4" t="s">
        <v>55</v>
      </c>
      <c r="B21" s="14" t="s">
        <v>44</v>
      </c>
      <c r="C21" s="14">
        <v>3</v>
      </c>
      <c r="D21" s="14"/>
      <c r="E21" s="14">
        <v>3</v>
      </c>
      <c r="F21" s="14"/>
      <c r="G21" s="15">
        <v>0</v>
      </c>
      <c r="H21" s="14">
        <v>180</v>
      </c>
      <c r="I21" s="14" t="s">
        <v>50</v>
      </c>
      <c r="J21" s="14">
        <v>6</v>
      </c>
      <c r="K21" s="14">
        <f t="shared" si="2"/>
        <v>-3</v>
      </c>
      <c r="L21" s="14">
        <f t="shared" si="3"/>
        <v>3</v>
      </c>
      <c r="M21" s="14"/>
      <c r="N21" s="14"/>
      <c r="O21" s="14">
        <f t="shared" si="4"/>
        <v>0.6</v>
      </c>
      <c r="P21" s="16"/>
      <c r="Q21" s="16"/>
      <c r="R21" s="14"/>
      <c r="S21" s="14">
        <f t="shared" si="5"/>
        <v>0</v>
      </c>
      <c r="T21" s="14">
        <f t="shared" si="6"/>
        <v>0</v>
      </c>
      <c r="U21" s="14">
        <v>1.2</v>
      </c>
      <c r="V21" s="14">
        <v>0</v>
      </c>
      <c r="W21" s="14">
        <v>0</v>
      </c>
      <c r="X21" s="14">
        <v>0</v>
      </c>
      <c r="Y21" s="14">
        <v>0</v>
      </c>
      <c r="Z21" s="14"/>
      <c r="AA21" s="14">
        <f t="shared" si="7"/>
        <v>0</v>
      </c>
      <c r="AB21" s="15">
        <v>0</v>
      </c>
      <c r="AC21" s="17"/>
      <c r="AD21" s="14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4" t="s">
        <v>56</v>
      </c>
      <c r="B22" s="14" t="s">
        <v>44</v>
      </c>
      <c r="C22" s="14">
        <v>94.22</v>
      </c>
      <c r="D22" s="14"/>
      <c r="E22" s="20">
        <v>5.4</v>
      </c>
      <c r="F22" s="20">
        <v>87.02</v>
      </c>
      <c r="G22" s="15">
        <v>0</v>
      </c>
      <c r="H22" s="14">
        <v>180</v>
      </c>
      <c r="I22" s="14" t="s">
        <v>50</v>
      </c>
      <c r="J22" s="14">
        <v>5.4</v>
      </c>
      <c r="K22" s="14">
        <f t="shared" si="2"/>
        <v>0</v>
      </c>
      <c r="L22" s="14">
        <f t="shared" si="3"/>
        <v>5.4</v>
      </c>
      <c r="M22" s="14"/>
      <c r="N22" s="14"/>
      <c r="O22" s="14">
        <f t="shared" si="4"/>
        <v>1.08</v>
      </c>
      <c r="P22" s="16"/>
      <c r="Q22" s="16"/>
      <c r="R22" s="14"/>
      <c r="S22" s="14">
        <f t="shared" si="5"/>
        <v>80.574074074074062</v>
      </c>
      <c r="T22" s="14">
        <f t="shared" si="6"/>
        <v>80.574074074074062</v>
      </c>
      <c r="U22" s="14">
        <v>1.44</v>
      </c>
      <c r="V22" s="14">
        <v>2.3959999999999999</v>
      </c>
      <c r="W22" s="14">
        <v>3.62</v>
      </c>
      <c r="X22" s="14">
        <v>4.68</v>
      </c>
      <c r="Y22" s="14">
        <v>1.44</v>
      </c>
      <c r="Z22" s="19" t="s">
        <v>121</v>
      </c>
      <c r="AA22" s="14">
        <f t="shared" si="7"/>
        <v>0</v>
      </c>
      <c r="AB22" s="15">
        <v>0</v>
      </c>
      <c r="AC22" s="17"/>
      <c r="AD22" s="14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4" t="s">
        <v>58</v>
      </c>
      <c r="B23" s="14" t="s">
        <v>44</v>
      </c>
      <c r="C23" s="14">
        <v>344.1</v>
      </c>
      <c r="D23" s="14"/>
      <c r="E23" s="20">
        <v>40</v>
      </c>
      <c r="F23" s="20">
        <v>296.7</v>
      </c>
      <c r="G23" s="15">
        <v>0</v>
      </c>
      <c r="H23" s="14">
        <v>180</v>
      </c>
      <c r="I23" s="14" t="s">
        <v>50</v>
      </c>
      <c r="J23" s="14">
        <v>40.700000000000003</v>
      </c>
      <c r="K23" s="14">
        <f t="shared" si="2"/>
        <v>-0.70000000000000284</v>
      </c>
      <c r="L23" s="14">
        <f t="shared" si="3"/>
        <v>40</v>
      </c>
      <c r="M23" s="14"/>
      <c r="N23" s="14"/>
      <c r="O23" s="14">
        <f t="shared" si="4"/>
        <v>8</v>
      </c>
      <c r="P23" s="16"/>
      <c r="Q23" s="16"/>
      <c r="R23" s="14"/>
      <c r="S23" s="14">
        <f t="shared" si="5"/>
        <v>37.087499999999999</v>
      </c>
      <c r="T23" s="14">
        <f t="shared" si="6"/>
        <v>37.087499999999999</v>
      </c>
      <c r="U23" s="14">
        <v>12.58</v>
      </c>
      <c r="V23" s="14">
        <v>16.28</v>
      </c>
      <c r="W23" s="14">
        <v>13.32</v>
      </c>
      <c r="X23" s="14">
        <v>17.02</v>
      </c>
      <c r="Y23" s="14">
        <v>8.879999999999999</v>
      </c>
      <c r="Z23" s="19" t="s">
        <v>121</v>
      </c>
      <c r="AA23" s="14">
        <f t="shared" si="7"/>
        <v>0</v>
      </c>
      <c r="AB23" s="15">
        <v>0</v>
      </c>
      <c r="AC23" s="17"/>
      <c r="AD23" s="14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26" t="s">
        <v>59</v>
      </c>
      <c r="B24" s="1" t="s">
        <v>44</v>
      </c>
      <c r="C24" s="1"/>
      <c r="D24" s="1"/>
      <c r="E24" s="20">
        <f>E23</f>
        <v>40</v>
      </c>
      <c r="F24" s="20">
        <f>F23</f>
        <v>296.7</v>
      </c>
      <c r="G24" s="6">
        <v>1</v>
      </c>
      <c r="H24" s="1">
        <v>180</v>
      </c>
      <c r="I24" s="1" t="s">
        <v>48</v>
      </c>
      <c r="J24" s="1"/>
      <c r="K24" s="1">
        <f t="shared" si="2"/>
        <v>40</v>
      </c>
      <c r="L24" s="1">
        <f t="shared" si="3"/>
        <v>40</v>
      </c>
      <c r="M24" s="1"/>
      <c r="N24" s="1">
        <v>0</v>
      </c>
      <c r="O24" s="1">
        <f t="shared" si="4"/>
        <v>8</v>
      </c>
      <c r="P24" s="5"/>
      <c r="Q24" s="5"/>
      <c r="R24" s="1"/>
      <c r="S24" s="1">
        <f t="shared" si="5"/>
        <v>37.087499999999999</v>
      </c>
      <c r="T24" s="1">
        <f t="shared" si="6"/>
        <v>37.087499999999999</v>
      </c>
      <c r="U24" s="1">
        <v>12.58</v>
      </c>
      <c r="V24" s="1">
        <v>16.28</v>
      </c>
      <c r="W24" s="1">
        <v>13.32</v>
      </c>
      <c r="X24" s="1">
        <v>17.02</v>
      </c>
      <c r="Y24" s="1">
        <v>8.879999999999999</v>
      </c>
      <c r="Z24" s="21" t="s">
        <v>57</v>
      </c>
      <c r="AA24" s="1">
        <f t="shared" si="7"/>
        <v>0</v>
      </c>
      <c r="AB24" s="6">
        <v>3.7</v>
      </c>
      <c r="AC24" s="10">
        <f>MROUND(P24,AB24*AE24)/AB24</f>
        <v>0</v>
      </c>
      <c r="AD24" s="1">
        <f t="shared" ref="AD24:AD30" si="14">AC24*AB24*G24</f>
        <v>0</v>
      </c>
      <c r="AE24" s="1">
        <f>VLOOKUP(A24,[1]Sheet!$A:$AF,32,0)</f>
        <v>14</v>
      </c>
      <c r="AF24" s="1">
        <f>VLOOKUP(A24,[1]Sheet!$A:$AG,33,0)</f>
        <v>126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26" t="s">
        <v>60</v>
      </c>
      <c r="B25" s="1" t="s">
        <v>44</v>
      </c>
      <c r="C25" s="1"/>
      <c r="D25" s="1"/>
      <c r="E25" s="20">
        <f>E22</f>
        <v>5.4</v>
      </c>
      <c r="F25" s="20">
        <f>F22</f>
        <v>87.02</v>
      </c>
      <c r="G25" s="6">
        <v>1</v>
      </c>
      <c r="H25" s="1">
        <v>180</v>
      </c>
      <c r="I25" s="1" t="s">
        <v>35</v>
      </c>
      <c r="J25" s="1"/>
      <c r="K25" s="1">
        <f t="shared" si="2"/>
        <v>5.4</v>
      </c>
      <c r="L25" s="1">
        <f t="shared" si="3"/>
        <v>5.4</v>
      </c>
      <c r="M25" s="1"/>
      <c r="N25" s="1">
        <v>0</v>
      </c>
      <c r="O25" s="1">
        <f t="shared" si="4"/>
        <v>1.08</v>
      </c>
      <c r="P25" s="5"/>
      <c r="Q25" s="5"/>
      <c r="R25" s="1"/>
      <c r="S25" s="1">
        <f t="shared" si="5"/>
        <v>80.574074074074062</v>
      </c>
      <c r="T25" s="1">
        <f t="shared" si="6"/>
        <v>80.574074074074062</v>
      </c>
      <c r="U25" s="1">
        <v>1.44</v>
      </c>
      <c r="V25" s="1">
        <v>2.3959999999999999</v>
      </c>
      <c r="W25" s="1">
        <v>3.62</v>
      </c>
      <c r="X25" s="1">
        <v>4.68</v>
      </c>
      <c r="Y25" s="1">
        <v>1.44</v>
      </c>
      <c r="Z25" s="21" t="s">
        <v>57</v>
      </c>
      <c r="AA25" s="1">
        <f t="shared" si="7"/>
        <v>0</v>
      </c>
      <c r="AB25" s="6">
        <v>1.8</v>
      </c>
      <c r="AC25" s="10">
        <f t="shared" ref="AC25:AC30" si="15">MROUND(P25,AB25)/AB25</f>
        <v>0</v>
      </c>
      <c r="AD25" s="1">
        <f t="shared" si="14"/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26" t="s">
        <v>61</v>
      </c>
      <c r="B26" s="1" t="s">
        <v>34</v>
      </c>
      <c r="C26" s="1">
        <v>163</v>
      </c>
      <c r="D26" s="1">
        <v>1506</v>
      </c>
      <c r="E26" s="1">
        <v>1402</v>
      </c>
      <c r="F26" s="1">
        <v>191</v>
      </c>
      <c r="G26" s="6">
        <v>0.25</v>
      </c>
      <c r="H26" s="1">
        <v>180</v>
      </c>
      <c r="I26" s="1" t="s">
        <v>35</v>
      </c>
      <c r="J26" s="1">
        <v>1401</v>
      </c>
      <c r="K26" s="1">
        <f t="shared" si="2"/>
        <v>1</v>
      </c>
      <c r="L26" s="1">
        <f t="shared" si="3"/>
        <v>202</v>
      </c>
      <c r="M26" s="1">
        <v>1200</v>
      </c>
      <c r="N26" s="1">
        <v>306</v>
      </c>
      <c r="O26" s="1">
        <f t="shared" si="4"/>
        <v>40.4</v>
      </c>
      <c r="P26" s="5">
        <f t="shared" ref="P26:P30" si="16">14*O26-N26-F26</f>
        <v>68.600000000000023</v>
      </c>
      <c r="Q26" s="5"/>
      <c r="R26" s="1"/>
      <c r="S26" s="1">
        <f t="shared" si="5"/>
        <v>14.000000000000002</v>
      </c>
      <c r="T26" s="1">
        <f t="shared" si="6"/>
        <v>12.301980198019802</v>
      </c>
      <c r="U26" s="1">
        <v>50.2</v>
      </c>
      <c r="V26" s="1">
        <v>43.2</v>
      </c>
      <c r="W26" s="1">
        <v>40.4</v>
      </c>
      <c r="X26" s="1">
        <v>55.2</v>
      </c>
      <c r="Y26" s="1">
        <v>50</v>
      </c>
      <c r="Z26" s="1"/>
      <c r="AA26" s="1">
        <f t="shared" si="7"/>
        <v>17.150000000000006</v>
      </c>
      <c r="AB26" s="6">
        <v>6</v>
      </c>
      <c r="AC26" s="10">
        <f t="shared" si="15"/>
        <v>11</v>
      </c>
      <c r="AD26" s="1">
        <f t="shared" si="14"/>
        <v>16.5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26" t="s">
        <v>62</v>
      </c>
      <c r="B27" s="1" t="s">
        <v>34</v>
      </c>
      <c r="C27" s="1">
        <v>201</v>
      </c>
      <c r="D27" s="1">
        <v>570</v>
      </c>
      <c r="E27" s="1">
        <v>642</v>
      </c>
      <c r="F27" s="1">
        <v>93</v>
      </c>
      <c r="G27" s="6">
        <v>0.25</v>
      </c>
      <c r="H27" s="1">
        <v>180</v>
      </c>
      <c r="I27" s="1" t="s">
        <v>35</v>
      </c>
      <c r="J27" s="1">
        <v>642</v>
      </c>
      <c r="K27" s="1">
        <f t="shared" si="2"/>
        <v>0</v>
      </c>
      <c r="L27" s="1">
        <f t="shared" si="3"/>
        <v>138</v>
      </c>
      <c r="M27" s="1">
        <v>504</v>
      </c>
      <c r="N27" s="1">
        <v>150</v>
      </c>
      <c r="O27" s="1">
        <f t="shared" si="4"/>
        <v>27.6</v>
      </c>
      <c r="P27" s="5">
        <f t="shared" si="16"/>
        <v>143.40000000000003</v>
      </c>
      <c r="Q27" s="5"/>
      <c r="R27" s="1"/>
      <c r="S27" s="1">
        <f t="shared" si="5"/>
        <v>14</v>
      </c>
      <c r="T27" s="1">
        <f t="shared" si="6"/>
        <v>8.8043478260869552</v>
      </c>
      <c r="U27" s="1">
        <v>26.8</v>
      </c>
      <c r="V27" s="1">
        <v>23.6</v>
      </c>
      <c r="W27" s="1">
        <v>24.2</v>
      </c>
      <c r="X27" s="1">
        <v>26</v>
      </c>
      <c r="Y27" s="1">
        <v>22.4</v>
      </c>
      <c r="Z27" s="1"/>
      <c r="AA27" s="1">
        <f t="shared" si="7"/>
        <v>35.850000000000009</v>
      </c>
      <c r="AB27" s="6">
        <v>6</v>
      </c>
      <c r="AC27" s="10">
        <f t="shared" si="15"/>
        <v>24</v>
      </c>
      <c r="AD27" s="1">
        <f t="shared" si="14"/>
        <v>36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26" t="s">
        <v>63</v>
      </c>
      <c r="B28" s="1" t="s">
        <v>34</v>
      </c>
      <c r="C28" s="1">
        <v>70</v>
      </c>
      <c r="D28" s="1">
        <v>546</v>
      </c>
      <c r="E28" s="1">
        <v>508</v>
      </c>
      <c r="F28" s="1">
        <v>78</v>
      </c>
      <c r="G28" s="6">
        <v>0.25</v>
      </c>
      <c r="H28" s="1">
        <v>180</v>
      </c>
      <c r="I28" s="1" t="s">
        <v>35</v>
      </c>
      <c r="J28" s="1">
        <v>508</v>
      </c>
      <c r="K28" s="1">
        <f t="shared" si="2"/>
        <v>0</v>
      </c>
      <c r="L28" s="1">
        <f t="shared" si="3"/>
        <v>94</v>
      </c>
      <c r="M28" s="1">
        <v>414</v>
      </c>
      <c r="N28" s="1">
        <v>132</v>
      </c>
      <c r="O28" s="1">
        <f t="shared" si="4"/>
        <v>18.8</v>
      </c>
      <c r="P28" s="5">
        <f t="shared" si="16"/>
        <v>53.199999999999989</v>
      </c>
      <c r="Q28" s="5"/>
      <c r="R28" s="1"/>
      <c r="S28" s="1">
        <f t="shared" si="5"/>
        <v>13.999999999999998</v>
      </c>
      <c r="T28" s="1">
        <f t="shared" si="6"/>
        <v>11.170212765957446</v>
      </c>
      <c r="U28" s="1">
        <v>21.8</v>
      </c>
      <c r="V28" s="1">
        <v>18.600000000000001</v>
      </c>
      <c r="W28" s="1">
        <v>17</v>
      </c>
      <c r="X28" s="1">
        <v>10.4</v>
      </c>
      <c r="Y28" s="1">
        <v>20.6</v>
      </c>
      <c r="Z28" s="1"/>
      <c r="AA28" s="1">
        <f t="shared" si="7"/>
        <v>13.299999999999997</v>
      </c>
      <c r="AB28" s="6">
        <v>6</v>
      </c>
      <c r="AC28" s="10">
        <f t="shared" si="15"/>
        <v>9</v>
      </c>
      <c r="AD28" s="1">
        <f t="shared" si="14"/>
        <v>13.5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26" t="s">
        <v>64</v>
      </c>
      <c r="B29" s="1" t="s">
        <v>44</v>
      </c>
      <c r="C29" s="1">
        <v>168</v>
      </c>
      <c r="D29" s="1">
        <v>270</v>
      </c>
      <c r="E29" s="1">
        <v>186</v>
      </c>
      <c r="F29" s="1">
        <v>198</v>
      </c>
      <c r="G29" s="6">
        <v>1</v>
      </c>
      <c r="H29" s="1">
        <v>180</v>
      </c>
      <c r="I29" s="1" t="s">
        <v>35</v>
      </c>
      <c r="J29" s="1">
        <v>186</v>
      </c>
      <c r="K29" s="1">
        <f t="shared" si="2"/>
        <v>0</v>
      </c>
      <c r="L29" s="1">
        <f t="shared" si="3"/>
        <v>186</v>
      </c>
      <c r="M29" s="1"/>
      <c r="N29" s="1">
        <v>204</v>
      </c>
      <c r="O29" s="1">
        <f t="shared" si="4"/>
        <v>37.200000000000003</v>
      </c>
      <c r="P29" s="5">
        <f t="shared" si="16"/>
        <v>118.80000000000007</v>
      </c>
      <c r="Q29" s="5"/>
      <c r="R29" s="1"/>
      <c r="S29" s="1">
        <f t="shared" si="5"/>
        <v>14</v>
      </c>
      <c r="T29" s="1">
        <f t="shared" si="6"/>
        <v>10.806451612903224</v>
      </c>
      <c r="U29" s="1">
        <v>42</v>
      </c>
      <c r="V29" s="1">
        <v>39.6</v>
      </c>
      <c r="W29" s="1">
        <v>34.799999999999997</v>
      </c>
      <c r="X29" s="1">
        <v>53.8</v>
      </c>
      <c r="Y29" s="1">
        <v>22.8</v>
      </c>
      <c r="Z29" s="1"/>
      <c r="AA29" s="1">
        <f t="shared" si="7"/>
        <v>118.80000000000007</v>
      </c>
      <c r="AB29" s="6">
        <v>6</v>
      </c>
      <c r="AC29" s="10">
        <f t="shared" si="15"/>
        <v>20</v>
      </c>
      <c r="AD29" s="1">
        <f t="shared" si="14"/>
        <v>120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26" t="s">
        <v>65</v>
      </c>
      <c r="B30" s="1" t="s">
        <v>34</v>
      </c>
      <c r="C30" s="1">
        <v>433</v>
      </c>
      <c r="D30" s="1">
        <v>2400</v>
      </c>
      <c r="E30" s="1">
        <v>2670</v>
      </c>
      <c r="F30" s="1">
        <v>73</v>
      </c>
      <c r="G30" s="6">
        <v>0.25</v>
      </c>
      <c r="H30" s="1">
        <v>180</v>
      </c>
      <c r="I30" s="1" t="s">
        <v>35</v>
      </c>
      <c r="J30" s="1">
        <v>2672</v>
      </c>
      <c r="K30" s="1">
        <f t="shared" si="2"/>
        <v>-2</v>
      </c>
      <c r="L30" s="1">
        <f t="shared" si="3"/>
        <v>270</v>
      </c>
      <c r="M30" s="1">
        <v>2400</v>
      </c>
      <c r="N30" s="1">
        <v>240</v>
      </c>
      <c r="O30" s="1">
        <f t="shared" si="4"/>
        <v>54</v>
      </c>
      <c r="P30" s="5">
        <f t="shared" si="16"/>
        <v>443</v>
      </c>
      <c r="Q30" s="5"/>
      <c r="R30" s="1"/>
      <c r="S30" s="1">
        <f t="shared" si="5"/>
        <v>14</v>
      </c>
      <c r="T30" s="1">
        <f t="shared" si="6"/>
        <v>5.7962962962962967</v>
      </c>
      <c r="U30" s="1">
        <v>41.8</v>
      </c>
      <c r="V30" s="1">
        <v>35.200000000000003</v>
      </c>
      <c r="W30" s="1">
        <v>56.6</v>
      </c>
      <c r="X30" s="1">
        <v>40</v>
      </c>
      <c r="Y30" s="1">
        <v>41</v>
      </c>
      <c r="Z30" s="1"/>
      <c r="AA30" s="1">
        <f t="shared" si="7"/>
        <v>110.75</v>
      </c>
      <c r="AB30" s="6">
        <v>12</v>
      </c>
      <c r="AC30" s="10">
        <f t="shared" si="15"/>
        <v>37</v>
      </c>
      <c r="AD30" s="1">
        <f t="shared" si="14"/>
        <v>111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4" t="s">
        <v>66</v>
      </c>
      <c r="B31" s="14" t="s">
        <v>34</v>
      </c>
      <c r="C31" s="14">
        <v>148</v>
      </c>
      <c r="D31" s="14">
        <v>553</v>
      </c>
      <c r="E31" s="20">
        <v>180</v>
      </c>
      <c r="F31" s="20">
        <v>412</v>
      </c>
      <c r="G31" s="15">
        <v>0</v>
      </c>
      <c r="H31" s="14">
        <v>180</v>
      </c>
      <c r="I31" s="14" t="s">
        <v>50</v>
      </c>
      <c r="J31" s="14">
        <v>189</v>
      </c>
      <c r="K31" s="14">
        <f t="shared" si="2"/>
        <v>-9</v>
      </c>
      <c r="L31" s="14">
        <f t="shared" si="3"/>
        <v>180</v>
      </c>
      <c r="M31" s="14"/>
      <c r="N31" s="14"/>
      <c r="O31" s="14">
        <f t="shared" si="4"/>
        <v>36</v>
      </c>
      <c r="P31" s="16"/>
      <c r="Q31" s="16"/>
      <c r="R31" s="14"/>
      <c r="S31" s="14">
        <f t="shared" si="5"/>
        <v>11.444444444444445</v>
      </c>
      <c r="T31" s="14">
        <f t="shared" si="6"/>
        <v>11.444444444444445</v>
      </c>
      <c r="U31" s="14">
        <v>70.400000000000006</v>
      </c>
      <c r="V31" s="14">
        <v>62</v>
      </c>
      <c r="W31" s="14">
        <v>35.4</v>
      </c>
      <c r="X31" s="14">
        <v>9.6</v>
      </c>
      <c r="Y31" s="14">
        <v>0</v>
      </c>
      <c r="Z31" s="14" t="s">
        <v>67</v>
      </c>
      <c r="AA31" s="14">
        <f t="shared" si="7"/>
        <v>0</v>
      </c>
      <c r="AB31" s="15">
        <v>0</v>
      </c>
      <c r="AC31" s="17"/>
      <c r="AD31" s="14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26" t="s">
        <v>68</v>
      </c>
      <c r="B32" s="1" t="s">
        <v>34</v>
      </c>
      <c r="C32" s="1"/>
      <c r="D32" s="1"/>
      <c r="E32" s="20">
        <f>E31</f>
        <v>180</v>
      </c>
      <c r="F32" s="20">
        <f>F31</f>
        <v>412</v>
      </c>
      <c r="G32" s="6">
        <v>0.25</v>
      </c>
      <c r="H32" s="1">
        <v>180</v>
      </c>
      <c r="I32" s="1" t="s">
        <v>35</v>
      </c>
      <c r="J32" s="1"/>
      <c r="K32" s="1">
        <f t="shared" si="2"/>
        <v>180</v>
      </c>
      <c r="L32" s="1">
        <f t="shared" si="3"/>
        <v>180</v>
      </c>
      <c r="M32" s="1"/>
      <c r="N32" s="1">
        <v>396</v>
      </c>
      <c r="O32" s="1">
        <f t="shared" si="4"/>
        <v>36</v>
      </c>
      <c r="P32" s="5"/>
      <c r="Q32" s="5"/>
      <c r="R32" s="1"/>
      <c r="S32" s="1">
        <f t="shared" si="5"/>
        <v>22.444444444444443</v>
      </c>
      <c r="T32" s="1">
        <f t="shared" si="6"/>
        <v>22.444444444444443</v>
      </c>
      <c r="U32" s="1">
        <v>70.2</v>
      </c>
      <c r="V32" s="1">
        <v>62.4</v>
      </c>
      <c r="W32" s="1">
        <v>50.2</v>
      </c>
      <c r="X32" s="1">
        <v>48.4</v>
      </c>
      <c r="Y32" s="1">
        <v>65.8</v>
      </c>
      <c r="Z32" s="1" t="s">
        <v>69</v>
      </c>
      <c r="AA32" s="1">
        <f t="shared" si="7"/>
        <v>0</v>
      </c>
      <c r="AB32" s="6">
        <v>12</v>
      </c>
      <c r="AC32" s="10">
        <f>MROUND(P32,AB32)/AB32</f>
        <v>0</v>
      </c>
      <c r="AD32" s="1">
        <f>AC32*AB32*G32</f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22" t="s">
        <v>70</v>
      </c>
      <c r="B33" s="22" t="s">
        <v>34</v>
      </c>
      <c r="C33" s="22"/>
      <c r="D33" s="22"/>
      <c r="E33" s="22"/>
      <c r="F33" s="22"/>
      <c r="G33" s="23">
        <v>0</v>
      </c>
      <c r="H33" s="22" t="e">
        <v>#N/A</v>
      </c>
      <c r="I33" s="22" t="s">
        <v>35</v>
      </c>
      <c r="J33" s="22"/>
      <c r="K33" s="22">
        <f t="shared" si="2"/>
        <v>0</v>
      </c>
      <c r="L33" s="22">
        <f t="shared" si="3"/>
        <v>0</v>
      </c>
      <c r="M33" s="22"/>
      <c r="N33" s="22"/>
      <c r="O33" s="22">
        <f t="shared" si="4"/>
        <v>0</v>
      </c>
      <c r="P33" s="24"/>
      <c r="Q33" s="24"/>
      <c r="R33" s="22"/>
      <c r="S33" s="22" t="e">
        <f t="shared" si="5"/>
        <v>#DIV/0!</v>
      </c>
      <c r="T33" s="22" t="e">
        <f t="shared" si="6"/>
        <v>#DIV/0!</v>
      </c>
      <c r="U33" s="22">
        <v>0</v>
      </c>
      <c r="V33" s="22">
        <v>0</v>
      </c>
      <c r="W33" s="22">
        <v>0</v>
      </c>
      <c r="X33" s="22">
        <v>0</v>
      </c>
      <c r="Y33" s="22">
        <v>0</v>
      </c>
      <c r="Z33" s="22" t="s">
        <v>52</v>
      </c>
      <c r="AA33" s="22">
        <f t="shared" si="7"/>
        <v>0</v>
      </c>
      <c r="AB33" s="23">
        <v>0</v>
      </c>
      <c r="AC33" s="25"/>
      <c r="AD33" s="2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26" t="s">
        <v>71</v>
      </c>
      <c r="B34" s="1" t="s">
        <v>34</v>
      </c>
      <c r="C34" s="1">
        <v>34</v>
      </c>
      <c r="D34" s="1"/>
      <c r="E34" s="1">
        <v>18</v>
      </c>
      <c r="F34" s="1">
        <v>-2</v>
      </c>
      <c r="G34" s="6">
        <v>0.25</v>
      </c>
      <c r="H34" s="1">
        <v>180</v>
      </c>
      <c r="I34" s="1" t="s">
        <v>35</v>
      </c>
      <c r="J34" s="1">
        <v>21</v>
      </c>
      <c r="K34" s="1">
        <f t="shared" si="2"/>
        <v>-3</v>
      </c>
      <c r="L34" s="1">
        <f t="shared" si="3"/>
        <v>18</v>
      </c>
      <c r="M34" s="1"/>
      <c r="N34" s="1">
        <v>78</v>
      </c>
      <c r="O34" s="1">
        <f t="shared" si="4"/>
        <v>3.6</v>
      </c>
      <c r="P34" s="5">
        <v>20</v>
      </c>
      <c r="Q34" s="5"/>
      <c r="R34" s="1"/>
      <c r="S34" s="1">
        <f t="shared" si="5"/>
        <v>26.666666666666664</v>
      </c>
      <c r="T34" s="1">
        <f t="shared" si="6"/>
        <v>21.111111111111111</v>
      </c>
      <c r="U34" s="1">
        <v>7.6</v>
      </c>
      <c r="V34" s="1">
        <v>0.4</v>
      </c>
      <c r="W34" s="1">
        <v>5.8</v>
      </c>
      <c r="X34" s="1">
        <v>5</v>
      </c>
      <c r="Y34" s="1">
        <v>9.6</v>
      </c>
      <c r="Z34" s="1"/>
      <c r="AA34" s="1">
        <f t="shared" si="7"/>
        <v>5</v>
      </c>
      <c r="AB34" s="6">
        <v>6</v>
      </c>
      <c r="AC34" s="10">
        <f t="shared" ref="AC34:AC35" si="17">MROUND(P34,AB34)/AB34</f>
        <v>3</v>
      </c>
      <c r="AD34" s="1">
        <f t="shared" ref="AD34:AD35" si="18">AC34*AB34*G34</f>
        <v>4.5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72</v>
      </c>
      <c r="B35" s="1" t="s">
        <v>34</v>
      </c>
      <c r="C35" s="1">
        <v>35</v>
      </c>
      <c r="D35" s="1">
        <v>216</v>
      </c>
      <c r="E35" s="1">
        <v>235</v>
      </c>
      <c r="F35" s="1"/>
      <c r="G35" s="6">
        <v>0.25</v>
      </c>
      <c r="H35" s="1">
        <v>180</v>
      </c>
      <c r="I35" s="1" t="s">
        <v>35</v>
      </c>
      <c r="J35" s="1">
        <v>239</v>
      </c>
      <c r="K35" s="1">
        <f t="shared" si="2"/>
        <v>-4</v>
      </c>
      <c r="L35" s="1">
        <f t="shared" si="3"/>
        <v>19</v>
      </c>
      <c r="M35" s="1">
        <v>216</v>
      </c>
      <c r="N35" s="1">
        <v>72</v>
      </c>
      <c r="O35" s="1">
        <f t="shared" si="4"/>
        <v>3.8</v>
      </c>
      <c r="P35" s="5">
        <v>30</v>
      </c>
      <c r="Q35" s="5"/>
      <c r="R35" s="1"/>
      <c r="S35" s="1">
        <f t="shared" si="5"/>
        <v>26.842105263157897</v>
      </c>
      <c r="T35" s="1">
        <f t="shared" si="6"/>
        <v>18.947368421052634</v>
      </c>
      <c r="U35" s="1">
        <v>8</v>
      </c>
      <c r="V35" s="1">
        <v>1.8</v>
      </c>
      <c r="W35" s="1">
        <v>5.6</v>
      </c>
      <c r="X35" s="1">
        <v>2.4</v>
      </c>
      <c r="Y35" s="1">
        <v>7.6</v>
      </c>
      <c r="Z35" s="1"/>
      <c r="AA35" s="1">
        <f t="shared" si="7"/>
        <v>7.5</v>
      </c>
      <c r="AB35" s="6">
        <v>12</v>
      </c>
      <c r="AC35" s="10">
        <f t="shared" si="17"/>
        <v>3</v>
      </c>
      <c r="AD35" s="1">
        <f t="shared" si="18"/>
        <v>9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22" t="s">
        <v>73</v>
      </c>
      <c r="B36" s="22" t="s">
        <v>34</v>
      </c>
      <c r="C36" s="22"/>
      <c r="D36" s="22">
        <v>488</v>
      </c>
      <c r="E36" s="22">
        <v>488</v>
      </c>
      <c r="F36" s="22"/>
      <c r="G36" s="23">
        <v>0</v>
      </c>
      <c r="H36" s="22" t="e">
        <v>#N/A</v>
      </c>
      <c r="I36" s="22" t="s">
        <v>35</v>
      </c>
      <c r="J36" s="22">
        <v>488</v>
      </c>
      <c r="K36" s="22">
        <f t="shared" si="2"/>
        <v>0</v>
      </c>
      <c r="L36" s="22">
        <f t="shared" si="3"/>
        <v>0</v>
      </c>
      <c r="M36" s="22">
        <v>488</v>
      </c>
      <c r="N36" s="22"/>
      <c r="O36" s="22">
        <f t="shared" si="4"/>
        <v>0</v>
      </c>
      <c r="P36" s="24"/>
      <c r="Q36" s="24"/>
      <c r="R36" s="22"/>
      <c r="S36" s="22" t="e">
        <f t="shared" si="5"/>
        <v>#DIV/0!</v>
      </c>
      <c r="T36" s="22" t="e">
        <f t="shared" si="6"/>
        <v>#DIV/0!</v>
      </c>
      <c r="U36" s="22">
        <v>0</v>
      </c>
      <c r="V36" s="22">
        <v>0</v>
      </c>
      <c r="W36" s="22">
        <v>0</v>
      </c>
      <c r="X36" s="22">
        <v>0</v>
      </c>
      <c r="Y36" s="22">
        <v>0</v>
      </c>
      <c r="Z36" s="22" t="s">
        <v>52</v>
      </c>
      <c r="AA36" s="22">
        <f t="shared" si="7"/>
        <v>0</v>
      </c>
      <c r="AB36" s="23">
        <v>0</v>
      </c>
      <c r="AC36" s="25"/>
      <c r="AD36" s="2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22" t="s">
        <v>74</v>
      </c>
      <c r="B37" s="22" t="s">
        <v>34</v>
      </c>
      <c r="C37" s="22"/>
      <c r="D37" s="22">
        <v>264</v>
      </c>
      <c r="E37" s="22">
        <v>264</v>
      </c>
      <c r="F37" s="22"/>
      <c r="G37" s="23">
        <v>0</v>
      </c>
      <c r="H37" s="22" t="e">
        <v>#N/A</v>
      </c>
      <c r="I37" s="22" t="s">
        <v>35</v>
      </c>
      <c r="J37" s="22">
        <v>264</v>
      </c>
      <c r="K37" s="22">
        <f t="shared" si="2"/>
        <v>0</v>
      </c>
      <c r="L37" s="22">
        <f t="shared" si="3"/>
        <v>0</v>
      </c>
      <c r="M37" s="22">
        <v>264</v>
      </c>
      <c r="N37" s="22"/>
      <c r="O37" s="22">
        <f t="shared" si="4"/>
        <v>0</v>
      </c>
      <c r="P37" s="24"/>
      <c r="Q37" s="24"/>
      <c r="R37" s="22"/>
      <c r="S37" s="22" t="e">
        <f t="shared" si="5"/>
        <v>#DIV/0!</v>
      </c>
      <c r="T37" s="22" t="e">
        <f t="shared" si="6"/>
        <v>#DIV/0!</v>
      </c>
      <c r="U37" s="22">
        <v>0</v>
      </c>
      <c r="V37" s="22">
        <v>0</v>
      </c>
      <c r="W37" s="22">
        <v>0</v>
      </c>
      <c r="X37" s="22">
        <v>0</v>
      </c>
      <c r="Y37" s="22">
        <v>0</v>
      </c>
      <c r="Z37" s="22" t="s">
        <v>52</v>
      </c>
      <c r="AA37" s="22">
        <f t="shared" si="7"/>
        <v>0</v>
      </c>
      <c r="AB37" s="23">
        <v>0</v>
      </c>
      <c r="AC37" s="25"/>
      <c r="AD37" s="2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22" t="s">
        <v>75</v>
      </c>
      <c r="B38" s="22" t="s">
        <v>34</v>
      </c>
      <c r="C38" s="22"/>
      <c r="D38" s="22"/>
      <c r="E38" s="22"/>
      <c r="F38" s="22"/>
      <c r="G38" s="23">
        <v>0</v>
      </c>
      <c r="H38" s="22" t="e">
        <v>#N/A</v>
      </c>
      <c r="I38" s="22" t="s">
        <v>35</v>
      </c>
      <c r="J38" s="22"/>
      <c r="K38" s="22">
        <f t="shared" ref="K38:K69" si="19">E38-J38</f>
        <v>0</v>
      </c>
      <c r="L38" s="22">
        <f t="shared" si="3"/>
        <v>0</v>
      </c>
      <c r="M38" s="22"/>
      <c r="N38" s="22"/>
      <c r="O38" s="22">
        <f t="shared" si="4"/>
        <v>0</v>
      </c>
      <c r="P38" s="24"/>
      <c r="Q38" s="24"/>
      <c r="R38" s="22"/>
      <c r="S38" s="22" t="e">
        <f t="shared" si="5"/>
        <v>#DIV/0!</v>
      </c>
      <c r="T38" s="22" t="e">
        <f t="shared" si="6"/>
        <v>#DIV/0!</v>
      </c>
      <c r="U38" s="22">
        <v>0</v>
      </c>
      <c r="V38" s="22">
        <v>0</v>
      </c>
      <c r="W38" s="22">
        <v>0</v>
      </c>
      <c r="X38" s="22">
        <v>0</v>
      </c>
      <c r="Y38" s="22">
        <v>0</v>
      </c>
      <c r="Z38" s="22" t="s">
        <v>52</v>
      </c>
      <c r="AA38" s="22">
        <f t="shared" si="7"/>
        <v>0</v>
      </c>
      <c r="AB38" s="23">
        <v>0</v>
      </c>
      <c r="AC38" s="25"/>
      <c r="AD38" s="2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76</v>
      </c>
      <c r="B39" s="1" t="s">
        <v>34</v>
      </c>
      <c r="C39" s="1">
        <v>351</v>
      </c>
      <c r="D39" s="1">
        <v>544</v>
      </c>
      <c r="E39" s="1">
        <v>626</v>
      </c>
      <c r="F39" s="1">
        <v>237</v>
      </c>
      <c r="G39" s="6">
        <v>0.75</v>
      </c>
      <c r="H39" s="1">
        <v>180</v>
      </c>
      <c r="I39" s="1" t="s">
        <v>35</v>
      </c>
      <c r="J39" s="1">
        <v>629</v>
      </c>
      <c r="K39" s="1">
        <f t="shared" si="19"/>
        <v>-3</v>
      </c>
      <c r="L39" s="1">
        <f t="shared" si="3"/>
        <v>146</v>
      </c>
      <c r="M39" s="1">
        <v>480</v>
      </c>
      <c r="N39" s="1">
        <v>0</v>
      </c>
      <c r="O39" s="1">
        <f t="shared" si="4"/>
        <v>29.2</v>
      </c>
      <c r="P39" s="5">
        <f>14*O39-N39-F39</f>
        <v>171.8</v>
      </c>
      <c r="Q39" s="5"/>
      <c r="R39" s="1"/>
      <c r="S39" s="1">
        <f t="shared" si="5"/>
        <v>14</v>
      </c>
      <c r="T39" s="1">
        <f t="shared" si="6"/>
        <v>8.1164383561643838</v>
      </c>
      <c r="U39" s="1">
        <v>27.8</v>
      </c>
      <c r="V39" s="1">
        <v>35</v>
      </c>
      <c r="W39" s="1">
        <v>45.8</v>
      </c>
      <c r="X39" s="1">
        <v>39</v>
      </c>
      <c r="Y39" s="1">
        <v>27</v>
      </c>
      <c r="Z39" s="1"/>
      <c r="AA39" s="1">
        <f t="shared" si="7"/>
        <v>128.85000000000002</v>
      </c>
      <c r="AB39" s="6">
        <v>8</v>
      </c>
      <c r="AC39" s="10">
        <f>MROUND(P39,AB39)/AB39</f>
        <v>21</v>
      </c>
      <c r="AD39" s="1">
        <f>AC39*AB39*G39</f>
        <v>126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22" t="s">
        <v>77</v>
      </c>
      <c r="B40" s="22" t="s">
        <v>34</v>
      </c>
      <c r="C40" s="22"/>
      <c r="D40" s="22"/>
      <c r="E40" s="22"/>
      <c r="F40" s="22"/>
      <c r="G40" s="23">
        <v>0</v>
      </c>
      <c r="H40" s="22" t="e">
        <v>#N/A</v>
      </c>
      <c r="I40" s="22" t="s">
        <v>35</v>
      </c>
      <c r="J40" s="22"/>
      <c r="K40" s="22">
        <f t="shared" si="19"/>
        <v>0</v>
      </c>
      <c r="L40" s="22">
        <f t="shared" si="3"/>
        <v>0</v>
      </c>
      <c r="M40" s="22"/>
      <c r="N40" s="22"/>
      <c r="O40" s="22">
        <f t="shared" si="4"/>
        <v>0</v>
      </c>
      <c r="P40" s="24"/>
      <c r="Q40" s="24"/>
      <c r="R40" s="22"/>
      <c r="S40" s="22" t="e">
        <f t="shared" si="5"/>
        <v>#DIV/0!</v>
      </c>
      <c r="T40" s="22" t="e">
        <f t="shared" si="6"/>
        <v>#DIV/0!</v>
      </c>
      <c r="U40" s="22">
        <v>0</v>
      </c>
      <c r="V40" s="22">
        <v>0</v>
      </c>
      <c r="W40" s="22">
        <v>0</v>
      </c>
      <c r="X40" s="22">
        <v>0</v>
      </c>
      <c r="Y40" s="22">
        <v>0</v>
      </c>
      <c r="Z40" s="22" t="s">
        <v>52</v>
      </c>
      <c r="AA40" s="22">
        <f t="shared" si="7"/>
        <v>0</v>
      </c>
      <c r="AB40" s="23">
        <v>0</v>
      </c>
      <c r="AC40" s="25"/>
      <c r="AD40" s="2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22" t="s">
        <v>78</v>
      </c>
      <c r="B41" s="22" t="s">
        <v>34</v>
      </c>
      <c r="C41" s="22"/>
      <c r="D41" s="22">
        <v>680</v>
      </c>
      <c r="E41" s="22">
        <v>680</v>
      </c>
      <c r="F41" s="22"/>
      <c r="G41" s="23">
        <v>0</v>
      </c>
      <c r="H41" s="22" t="e">
        <v>#N/A</v>
      </c>
      <c r="I41" s="22" t="s">
        <v>35</v>
      </c>
      <c r="J41" s="22">
        <v>680</v>
      </c>
      <c r="K41" s="22">
        <f t="shared" si="19"/>
        <v>0</v>
      </c>
      <c r="L41" s="22">
        <f t="shared" si="3"/>
        <v>0</v>
      </c>
      <c r="M41" s="22">
        <v>680</v>
      </c>
      <c r="N41" s="22"/>
      <c r="O41" s="22">
        <f t="shared" si="4"/>
        <v>0</v>
      </c>
      <c r="P41" s="24"/>
      <c r="Q41" s="24"/>
      <c r="R41" s="22"/>
      <c r="S41" s="22" t="e">
        <f t="shared" si="5"/>
        <v>#DIV/0!</v>
      </c>
      <c r="T41" s="22" t="e">
        <f t="shared" si="6"/>
        <v>#DIV/0!</v>
      </c>
      <c r="U41" s="22">
        <v>0</v>
      </c>
      <c r="V41" s="22">
        <v>0</v>
      </c>
      <c r="W41" s="22">
        <v>0</v>
      </c>
      <c r="X41" s="22">
        <v>0</v>
      </c>
      <c r="Y41" s="22">
        <v>0</v>
      </c>
      <c r="Z41" s="22" t="s">
        <v>52</v>
      </c>
      <c r="AA41" s="22">
        <f t="shared" si="7"/>
        <v>0</v>
      </c>
      <c r="AB41" s="23">
        <v>0</v>
      </c>
      <c r="AC41" s="25"/>
      <c r="AD41" s="2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22" t="s">
        <v>79</v>
      </c>
      <c r="B42" s="22" t="s">
        <v>34</v>
      </c>
      <c r="C42" s="22"/>
      <c r="D42" s="22">
        <v>320</v>
      </c>
      <c r="E42" s="22">
        <v>320</v>
      </c>
      <c r="F42" s="22"/>
      <c r="G42" s="23">
        <v>0</v>
      </c>
      <c r="H42" s="22" t="e">
        <v>#N/A</v>
      </c>
      <c r="I42" s="22" t="s">
        <v>35</v>
      </c>
      <c r="J42" s="22">
        <v>320</v>
      </c>
      <c r="K42" s="22">
        <f t="shared" si="19"/>
        <v>0</v>
      </c>
      <c r="L42" s="22">
        <f t="shared" si="3"/>
        <v>0</v>
      </c>
      <c r="M42" s="22">
        <v>320</v>
      </c>
      <c r="N42" s="22"/>
      <c r="O42" s="22">
        <f t="shared" si="4"/>
        <v>0</v>
      </c>
      <c r="P42" s="24"/>
      <c r="Q42" s="24"/>
      <c r="R42" s="22"/>
      <c r="S42" s="22" t="e">
        <f t="shared" si="5"/>
        <v>#DIV/0!</v>
      </c>
      <c r="T42" s="22" t="e">
        <f t="shared" si="6"/>
        <v>#DIV/0!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 t="s">
        <v>52</v>
      </c>
      <c r="AA42" s="22">
        <f t="shared" si="7"/>
        <v>0</v>
      </c>
      <c r="AB42" s="23">
        <v>0</v>
      </c>
      <c r="AC42" s="25"/>
      <c r="AD42" s="2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80</v>
      </c>
      <c r="B43" s="1" t="s">
        <v>34</v>
      </c>
      <c r="C43" s="1">
        <v>524</v>
      </c>
      <c r="D43" s="1"/>
      <c r="E43" s="1">
        <v>65</v>
      </c>
      <c r="F43" s="1">
        <v>434</v>
      </c>
      <c r="G43" s="6">
        <v>0.9</v>
      </c>
      <c r="H43" s="1">
        <v>180</v>
      </c>
      <c r="I43" s="1" t="s">
        <v>35</v>
      </c>
      <c r="J43" s="1">
        <v>67</v>
      </c>
      <c r="K43" s="1">
        <f t="shared" si="19"/>
        <v>-2</v>
      </c>
      <c r="L43" s="1">
        <f t="shared" si="3"/>
        <v>65</v>
      </c>
      <c r="M43" s="1"/>
      <c r="N43" s="1">
        <v>0</v>
      </c>
      <c r="O43" s="1">
        <f t="shared" si="4"/>
        <v>13</v>
      </c>
      <c r="P43" s="5"/>
      <c r="Q43" s="5"/>
      <c r="R43" s="1"/>
      <c r="S43" s="1">
        <f t="shared" si="5"/>
        <v>33.384615384615387</v>
      </c>
      <c r="T43" s="1">
        <f t="shared" si="6"/>
        <v>33.384615384615387</v>
      </c>
      <c r="U43" s="1">
        <v>11.8</v>
      </c>
      <c r="V43" s="1">
        <v>12</v>
      </c>
      <c r="W43" s="1">
        <v>15.2</v>
      </c>
      <c r="X43" s="1">
        <v>9.6</v>
      </c>
      <c r="Y43" s="1">
        <v>8.1999999999999993</v>
      </c>
      <c r="Z43" s="18" t="s">
        <v>37</v>
      </c>
      <c r="AA43" s="1">
        <f t="shared" si="7"/>
        <v>0</v>
      </c>
      <c r="AB43" s="6">
        <v>8</v>
      </c>
      <c r="AC43" s="10">
        <f t="shared" ref="AC43:AC44" si="20">MROUND(P43,AB43)/AB43</f>
        <v>0</v>
      </c>
      <c r="AD43" s="1">
        <f t="shared" ref="AD43:AD44" si="21">AC43*AB43*G43</f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81</v>
      </c>
      <c r="B44" s="1" t="s">
        <v>34</v>
      </c>
      <c r="C44" s="1">
        <v>422</v>
      </c>
      <c r="D44" s="1"/>
      <c r="E44" s="1">
        <v>72</v>
      </c>
      <c r="F44" s="1">
        <v>321</v>
      </c>
      <c r="G44" s="6">
        <v>0.9</v>
      </c>
      <c r="H44" s="1">
        <v>180</v>
      </c>
      <c r="I44" s="1" t="s">
        <v>35</v>
      </c>
      <c r="J44" s="1">
        <v>77</v>
      </c>
      <c r="K44" s="1">
        <f t="shared" si="19"/>
        <v>-5</v>
      </c>
      <c r="L44" s="1">
        <f t="shared" si="3"/>
        <v>72</v>
      </c>
      <c r="M44" s="1"/>
      <c r="N44" s="1">
        <v>0</v>
      </c>
      <c r="O44" s="1">
        <f t="shared" si="4"/>
        <v>14.4</v>
      </c>
      <c r="P44" s="5"/>
      <c r="Q44" s="5"/>
      <c r="R44" s="1"/>
      <c r="S44" s="1">
        <f t="shared" si="5"/>
        <v>22.291666666666668</v>
      </c>
      <c r="T44" s="1">
        <f t="shared" si="6"/>
        <v>22.291666666666668</v>
      </c>
      <c r="U44" s="1">
        <v>19.600000000000001</v>
      </c>
      <c r="V44" s="1">
        <v>11</v>
      </c>
      <c r="W44" s="1">
        <v>20</v>
      </c>
      <c r="X44" s="1">
        <v>12.6</v>
      </c>
      <c r="Y44" s="1">
        <v>13</v>
      </c>
      <c r="Z44" s="18" t="s">
        <v>37</v>
      </c>
      <c r="AA44" s="1">
        <f t="shared" si="7"/>
        <v>0</v>
      </c>
      <c r="AB44" s="6">
        <v>8</v>
      </c>
      <c r="AC44" s="10">
        <f t="shared" si="20"/>
        <v>0</v>
      </c>
      <c r="AD44" s="1">
        <f t="shared" si="21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22" t="s">
        <v>82</v>
      </c>
      <c r="B45" s="22" t="s">
        <v>34</v>
      </c>
      <c r="C45" s="22"/>
      <c r="D45" s="22">
        <v>304</v>
      </c>
      <c r="E45" s="22">
        <v>304</v>
      </c>
      <c r="F45" s="22"/>
      <c r="G45" s="23">
        <v>0</v>
      </c>
      <c r="H45" s="22" t="e">
        <v>#N/A</v>
      </c>
      <c r="I45" s="22" t="s">
        <v>35</v>
      </c>
      <c r="J45" s="22">
        <v>304</v>
      </c>
      <c r="K45" s="22">
        <f t="shared" si="19"/>
        <v>0</v>
      </c>
      <c r="L45" s="22">
        <f t="shared" si="3"/>
        <v>0</v>
      </c>
      <c r="M45" s="22">
        <v>304</v>
      </c>
      <c r="N45" s="22"/>
      <c r="O45" s="22">
        <f t="shared" si="4"/>
        <v>0</v>
      </c>
      <c r="P45" s="24"/>
      <c r="Q45" s="24"/>
      <c r="R45" s="22"/>
      <c r="S45" s="22" t="e">
        <f t="shared" si="5"/>
        <v>#DIV/0!</v>
      </c>
      <c r="T45" s="22" t="e">
        <f t="shared" si="6"/>
        <v>#DIV/0!</v>
      </c>
      <c r="U45" s="22">
        <v>0</v>
      </c>
      <c r="V45" s="22">
        <v>0</v>
      </c>
      <c r="W45" s="22">
        <v>0</v>
      </c>
      <c r="X45" s="22">
        <v>0</v>
      </c>
      <c r="Y45" s="22">
        <v>0</v>
      </c>
      <c r="Z45" s="22" t="s">
        <v>52</v>
      </c>
      <c r="AA45" s="22">
        <f t="shared" si="7"/>
        <v>0</v>
      </c>
      <c r="AB45" s="23">
        <v>0</v>
      </c>
      <c r="AC45" s="25"/>
      <c r="AD45" s="2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83</v>
      </c>
      <c r="B46" s="1" t="s">
        <v>34</v>
      </c>
      <c r="C46" s="1">
        <v>488</v>
      </c>
      <c r="D46" s="1">
        <v>2200</v>
      </c>
      <c r="E46" s="1">
        <v>2317</v>
      </c>
      <c r="F46" s="1">
        <v>317</v>
      </c>
      <c r="G46" s="6">
        <v>0.9</v>
      </c>
      <c r="H46" s="1">
        <v>180</v>
      </c>
      <c r="I46" s="1" t="s">
        <v>48</v>
      </c>
      <c r="J46" s="1">
        <v>2317</v>
      </c>
      <c r="K46" s="1">
        <f t="shared" si="19"/>
        <v>0</v>
      </c>
      <c r="L46" s="1">
        <f t="shared" si="3"/>
        <v>117</v>
      </c>
      <c r="M46" s="1">
        <v>2200</v>
      </c>
      <c r="N46" s="1">
        <v>0</v>
      </c>
      <c r="O46" s="1">
        <f t="shared" si="4"/>
        <v>23.4</v>
      </c>
      <c r="P46" s="5"/>
      <c r="Q46" s="5"/>
      <c r="R46" s="1"/>
      <c r="S46" s="1">
        <f t="shared" si="5"/>
        <v>13.547008547008549</v>
      </c>
      <c r="T46" s="1">
        <f t="shared" si="6"/>
        <v>13.547008547008549</v>
      </c>
      <c r="U46" s="1">
        <v>26.6</v>
      </c>
      <c r="V46" s="1">
        <v>22.4</v>
      </c>
      <c r="W46" s="1">
        <v>35.799999999999997</v>
      </c>
      <c r="X46" s="1">
        <v>25.6</v>
      </c>
      <c r="Y46" s="1">
        <v>19.600000000000001</v>
      </c>
      <c r="Z46" s="1"/>
      <c r="AA46" s="1">
        <f t="shared" si="7"/>
        <v>0</v>
      </c>
      <c r="AB46" s="6">
        <v>8</v>
      </c>
      <c r="AC46" s="10">
        <f t="shared" ref="AC46:AC47" si="22">MROUND(P46,AB46*AE46)/AB46</f>
        <v>0</v>
      </c>
      <c r="AD46" s="1">
        <f t="shared" ref="AD46:AD57" si="23">AC46*AB46*G46</f>
        <v>0</v>
      </c>
      <c r="AE46" s="1">
        <f>VLOOKUP(A46,[1]Sheet!$A:$AF,32,0)</f>
        <v>12</v>
      </c>
      <c r="AF46" s="1">
        <f>VLOOKUP(A46,[1]Sheet!$A:$AG,33,0)</f>
        <v>84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84</v>
      </c>
      <c r="B47" s="1" t="s">
        <v>34</v>
      </c>
      <c r="C47" s="1">
        <v>50</v>
      </c>
      <c r="D47" s="1">
        <v>624</v>
      </c>
      <c r="E47" s="1">
        <v>616</v>
      </c>
      <c r="F47" s="1">
        <v>46</v>
      </c>
      <c r="G47" s="6">
        <v>0.43</v>
      </c>
      <c r="H47" s="1">
        <v>180</v>
      </c>
      <c r="I47" s="1" t="s">
        <v>48</v>
      </c>
      <c r="J47" s="1">
        <v>616</v>
      </c>
      <c r="K47" s="1">
        <f t="shared" si="19"/>
        <v>0</v>
      </c>
      <c r="L47" s="1">
        <f t="shared" si="3"/>
        <v>24</v>
      </c>
      <c r="M47" s="1">
        <v>592</v>
      </c>
      <c r="N47" s="1">
        <v>16</v>
      </c>
      <c r="O47" s="1">
        <f t="shared" si="4"/>
        <v>4.8</v>
      </c>
      <c r="P47" s="5">
        <v>16</v>
      </c>
      <c r="Q47" s="5"/>
      <c r="R47" s="1"/>
      <c r="S47" s="1">
        <f t="shared" si="5"/>
        <v>16.25</v>
      </c>
      <c r="T47" s="1">
        <f t="shared" si="6"/>
        <v>12.916666666666668</v>
      </c>
      <c r="U47" s="1">
        <v>5.4</v>
      </c>
      <c r="V47" s="1">
        <v>6.6</v>
      </c>
      <c r="W47" s="1">
        <v>7.4</v>
      </c>
      <c r="X47" s="1">
        <v>6.2</v>
      </c>
      <c r="Y47" s="1">
        <v>6</v>
      </c>
      <c r="Z47" s="1"/>
      <c r="AA47" s="1">
        <f t="shared" si="7"/>
        <v>6.88</v>
      </c>
      <c r="AB47" s="6">
        <v>16</v>
      </c>
      <c r="AC47" s="10">
        <f t="shared" si="22"/>
        <v>0</v>
      </c>
      <c r="AD47" s="1">
        <f t="shared" si="23"/>
        <v>0</v>
      </c>
      <c r="AE47" s="1">
        <f>VLOOKUP(A47,[1]Sheet!$A:$AF,32,0)</f>
        <v>12</v>
      </c>
      <c r="AF47" s="1">
        <f>VLOOKUP(A47,[1]Sheet!$A:$AG,33,0)</f>
        <v>84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85</v>
      </c>
      <c r="B48" s="1" t="s">
        <v>44</v>
      </c>
      <c r="C48" s="1">
        <v>440</v>
      </c>
      <c r="D48" s="1">
        <v>490</v>
      </c>
      <c r="E48" s="1">
        <v>415</v>
      </c>
      <c r="F48" s="1">
        <v>405</v>
      </c>
      <c r="G48" s="6">
        <v>1</v>
      </c>
      <c r="H48" s="1">
        <v>180</v>
      </c>
      <c r="I48" s="1" t="s">
        <v>35</v>
      </c>
      <c r="J48" s="1">
        <v>415</v>
      </c>
      <c r="K48" s="1">
        <f t="shared" si="19"/>
        <v>0</v>
      </c>
      <c r="L48" s="1">
        <f t="shared" si="3"/>
        <v>415</v>
      </c>
      <c r="M48" s="1"/>
      <c r="N48" s="1">
        <v>25</v>
      </c>
      <c r="O48" s="1">
        <f t="shared" si="4"/>
        <v>83</v>
      </c>
      <c r="P48" s="5">
        <f t="shared" ref="P48:P57" si="24">14*O48-N48-F48</f>
        <v>732</v>
      </c>
      <c r="Q48" s="5"/>
      <c r="R48" s="1"/>
      <c r="S48" s="1">
        <f t="shared" si="5"/>
        <v>14</v>
      </c>
      <c r="T48" s="1">
        <f t="shared" si="6"/>
        <v>5.1807228915662646</v>
      </c>
      <c r="U48" s="1">
        <v>60.206000000000003</v>
      </c>
      <c r="V48" s="1">
        <v>74.95</v>
      </c>
      <c r="W48" s="1">
        <v>72</v>
      </c>
      <c r="X48" s="1">
        <v>89</v>
      </c>
      <c r="Y48" s="1">
        <v>68</v>
      </c>
      <c r="Z48" s="1"/>
      <c r="AA48" s="1">
        <f t="shared" si="7"/>
        <v>732</v>
      </c>
      <c r="AB48" s="6">
        <v>5</v>
      </c>
      <c r="AC48" s="10">
        <f t="shared" ref="AC48:AC56" si="25">MROUND(P48,AB48)/AB48</f>
        <v>146</v>
      </c>
      <c r="AD48" s="1">
        <f t="shared" si="23"/>
        <v>730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86</v>
      </c>
      <c r="B49" s="1" t="s">
        <v>34</v>
      </c>
      <c r="C49" s="1">
        <v>349</v>
      </c>
      <c r="D49" s="1">
        <v>2600</v>
      </c>
      <c r="E49" s="1">
        <v>2429</v>
      </c>
      <c r="F49" s="1">
        <v>430</v>
      </c>
      <c r="G49" s="6">
        <v>0.9</v>
      </c>
      <c r="H49" s="1">
        <v>180</v>
      </c>
      <c r="I49" s="1" t="s">
        <v>48</v>
      </c>
      <c r="J49" s="1">
        <v>2437</v>
      </c>
      <c r="K49" s="1">
        <f t="shared" si="19"/>
        <v>-8</v>
      </c>
      <c r="L49" s="1">
        <f t="shared" si="3"/>
        <v>229</v>
      </c>
      <c r="M49" s="1">
        <v>2200</v>
      </c>
      <c r="N49" s="1">
        <v>224</v>
      </c>
      <c r="O49" s="1">
        <f t="shared" si="4"/>
        <v>45.8</v>
      </c>
      <c r="P49" s="5"/>
      <c r="Q49" s="5"/>
      <c r="R49" s="1"/>
      <c r="S49" s="1">
        <f t="shared" si="5"/>
        <v>14.279475982532752</v>
      </c>
      <c r="T49" s="1">
        <f t="shared" si="6"/>
        <v>14.279475982532752</v>
      </c>
      <c r="U49" s="1">
        <v>62.6</v>
      </c>
      <c r="V49" s="1">
        <v>63.8</v>
      </c>
      <c r="W49" s="1">
        <v>63</v>
      </c>
      <c r="X49" s="1">
        <v>68.400000000000006</v>
      </c>
      <c r="Y49" s="1">
        <v>53.6</v>
      </c>
      <c r="Z49" s="1"/>
      <c r="AA49" s="1">
        <f t="shared" si="7"/>
        <v>0</v>
      </c>
      <c r="AB49" s="6">
        <v>8</v>
      </c>
      <c r="AC49" s="10">
        <f t="shared" ref="AC49:AC50" si="26">MROUND(P49,AB49*AE49)/AB49</f>
        <v>0</v>
      </c>
      <c r="AD49" s="1">
        <f t="shared" si="23"/>
        <v>0</v>
      </c>
      <c r="AE49" s="1">
        <f>VLOOKUP(A49,[1]Sheet!$A:$AF,32,0)</f>
        <v>12</v>
      </c>
      <c r="AF49" s="1">
        <f>VLOOKUP(A49,[1]Sheet!$A:$AG,33,0)</f>
        <v>84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87</v>
      </c>
      <c r="B50" s="1" t="s">
        <v>34</v>
      </c>
      <c r="C50" s="1">
        <v>119</v>
      </c>
      <c r="D50" s="1">
        <v>480</v>
      </c>
      <c r="E50" s="1">
        <v>347</v>
      </c>
      <c r="F50" s="1">
        <v>222</v>
      </c>
      <c r="G50" s="6">
        <v>0.43</v>
      </c>
      <c r="H50" s="1">
        <v>180</v>
      </c>
      <c r="I50" s="1" t="s">
        <v>48</v>
      </c>
      <c r="J50" s="1">
        <v>347</v>
      </c>
      <c r="K50" s="1">
        <f t="shared" si="19"/>
        <v>0</v>
      </c>
      <c r="L50" s="1">
        <f t="shared" si="3"/>
        <v>59</v>
      </c>
      <c r="M50" s="1">
        <v>288</v>
      </c>
      <c r="N50" s="1">
        <v>0</v>
      </c>
      <c r="O50" s="1">
        <f t="shared" si="4"/>
        <v>11.8</v>
      </c>
      <c r="P50" s="5"/>
      <c r="Q50" s="5"/>
      <c r="R50" s="1"/>
      <c r="S50" s="1">
        <f t="shared" si="5"/>
        <v>18.813559322033896</v>
      </c>
      <c r="T50" s="1">
        <f t="shared" si="6"/>
        <v>18.813559322033896</v>
      </c>
      <c r="U50" s="1">
        <v>11.6</v>
      </c>
      <c r="V50" s="1">
        <v>22.8</v>
      </c>
      <c r="W50" s="1">
        <v>18.2</v>
      </c>
      <c r="X50" s="1">
        <v>10.8</v>
      </c>
      <c r="Y50" s="1">
        <v>13.4</v>
      </c>
      <c r="Z50" s="1"/>
      <c r="AA50" s="1">
        <f t="shared" si="7"/>
        <v>0</v>
      </c>
      <c r="AB50" s="6">
        <v>16</v>
      </c>
      <c r="AC50" s="10">
        <f t="shared" si="26"/>
        <v>0</v>
      </c>
      <c r="AD50" s="1">
        <f t="shared" si="23"/>
        <v>0</v>
      </c>
      <c r="AE50" s="1">
        <f>VLOOKUP(A50,[1]Sheet!$A:$AF,32,0)</f>
        <v>12</v>
      </c>
      <c r="AF50" s="1">
        <f>VLOOKUP(A50,[1]Sheet!$A:$AG,33,0)</f>
        <v>84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88</v>
      </c>
      <c r="B51" s="1" t="s">
        <v>34</v>
      </c>
      <c r="C51" s="1">
        <v>17</v>
      </c>
      <c r="D51" s="1"/>
      <c r="E51" s="1">
        <v>1</v>
      </c>
      <c r="F51" s="1">
        <v>13</v>
      </c>
      <c r="G51" s="6">
        <v>0.7</v>
      </c>
      <c r="H51" s="1">
        <v>180</v>
      </c>
      <c r="I51" s="1" t="s">
        <v>35</v>
      </c>
      <c r="J51" s="1">
        <v>1</v>
      </c>
      <c r="K51" s="1">
        <f t="shared" si="19"/>
        <v>0</v>
      </c>
      <c r="L51" s="1">
        <f t="shared" si="3"/>
        <v>1</v>
      </c>
      <c r="M51" s="1"/>
      <c r="N51" s="1">
        <v>16</v>
      </c>
      <c r="O51" s="1">
        <f t="shared" si="4"/>
        <v>0.2</v>
      </c>
      <c r="P51" s="5"/>
      <c r="Q51" s="5"/>
      <c r="R51" s="1"/>
      <c r="S51" s="1">
        <f t="shared" si="5"/>
        <v>145</v>
      </c>
      <c r="T51" s="1">
        <f t="shared" si="6"/>
        <v>145</v>
      </c>
      <c r="U51" s="1">
        <v>2.4</v>
      </c>
      <c r="V51" s="1">
        <v>0.4</v>
      </c>
      <c r="W51" s="1">
        <v>1.6</v>
      </c>
      <c r="X51" s="1">
        <v>2.8</v>
      </c>
      <c r="Y51" s="1">
        <v>1.8</v>
      </c>
      <c r="Z51" s="1"/>
      <c r="AA51" s="1">
        <f t="shared" si="7"/>
        <v>0</v>
      </c>
      <c r="AB51" s="6">
        <v>8</v>
      </c>
      <c r="AC51" s="10">
        <f t="shared" si="25"/>
        <v>0</v>
      </c>
      <c r="AD51" s="1">
        <f t="shared" si="23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89</v>
      </c>
      <c r="B52" s="1" t="s">
        <v>34</v>
      </c>
      <c r="C52" s="1">
        <v>38</v>
      </c>
      <c r="D52" s="1"/>
      <c r="E52" s="1">
        <v>2</v>
      </c>
      <c r="F52" s="1">
        <v>26</v>
      </c>
      <c r="G52" s="6">
        <v>0.7</v>
      </c>
      <c r="H52" s="1">
        <v>180</v>
      </c>
      <c r="I52" s="1" t="s">
        <v>35</v>
      </c>
      <c r="J52" s="1">
        <v>2</v>
      </c>
      <c r="K52" s="1">
        <f t="shared" si="19"/>
        <v>0</v>
      </c>
      <c r="L52" s="1">
        <f t="shared" si="3"/>
        <v>2</v>
      </c>
      <c r="M52" s="1"/>
      <c r="N52" s="1">
        <v>8</v>
      </c>
      <c r="O52" s="1">
        <f t="shared" si="4"/>
        <v>0.4</v>
      </c>
      <c r="P52" s="5"/>
      <c r="Q52" s="5"/>
      <c r="R52" s="1"/>
      <c r="S52" s="1">
        <f t="shared" si="5"/>
        <v>85</v>
      </c>
      <c r="T52" s="1">
        <f t="shared" si="6"/>
        <v>85</v>
      </c>
      <c r="U52" s="1">
        <v>2.4</v>
      </c>
      <c r="V52" s="1">
        <v>1.6</v>
      </c>
      <c r="W52" s="1">
        <v>3.6</v>
      </c>
      <c r="X52" s="1">
        <v>2.6</v>
      </c>
      <c r="Y52" s="1">
        <v>2</v>
      </c>
      <c r="Z52" s="1"/>
      <c r="AA52" s="1">
        <f t="shared" si="7"/>
        <v>0</v>
      </c>
      <c r="AB52" s="6">
        <v>8</v>
      </c>
      <c r="AC52" s="10">
        <f t="shared" si="25"/>
        <v>0</v>
      </c>
      <c r="AD52" s="1">
        <f t="shared" si="23"/>
        <v>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90</v>
      </c>
      <c r="B53" s="1" t="s">
        <v>34</v>
      </c>
      <c r="C53" s="1">
        <v>39</v>
      </c>
      <c r="D53" s="1"/>
      <c r="E53" s="1">
        <v>1</v>
      </c>
      <c r="F53" s="1">
        <v>36</v>
      </c>
      <c r="G53" s="6">
        <v>0.7</v>
      </c>
      <c r="H53" s="1">
        <v>180</v>
      </c>
      <c r="I53" s="1" t="s">
        <v>35</v>
      </c>
      <c r="J53" s="1">
        <v>1</v>
      </c>
      <c r="K53" s="1">
        <f t="shared" si="19"/>
        <v>0</v>
      </c>
      <c r="L53" s="1">
        <f t="shared" si="3"/>
        <v>1</v>
      </c>
      <c r="M53" s="1"/>
      <c r="N53" s="1">
        <v>0</v>
      </c>
      <c r="O53" s="1">
        <f t="shared" si="4"/>
        <v>0.2</v>
      </c>
      <c r="P53" s="5"/>
      <c r="Q53" s="5"/>
      <c r="R53" s="1"/>
      <c r="S53" s="1">
        <f t="shared" si="5"/>
        <v>180</v>
      </c>
      <c r="T53" s="1">
        <f t="shared" si="6"/>
        <v>180</v>
      </c>
      <c r="U53" s="1">
        <v>1</v>
      </c>
      <c r="V53" s="1">
        <v>-0.2</v>
      </c>
      <c r="W53" s="1">
        <v>3.2</v>
      </c>
      <c r="X53" s="1">
        <v>2.4</v>
      </c>
      <c r="Y53" s="1">
        <v>1.4</v>
      </c>
      <c r="Z53" s="1"/>
      <c r="AA53" s="1">
        <f t="shared" si="7"/>
        <v>0</v>
      </c>
      <c r="AB53" s="6">
        <v>8</v>
      </c>
      <c r="AC53" s="10">
        <f t="shared" si="25"/>
        <v>0</v>
      </c>
      <c r="AD53" s="1">
        <f t="shared" si="23"/>
        <v>0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91</v>
      </c>
      <c r="B54" s="1" t="s">
        <v>34</v>
      </c>
      <c r="C54" s="1">
        <v>232</v>
      </c>
      <c r="D54" s="1">
        <v>72</v>
      </c>
      <c r="E54" s="1">
        <v>104</v>
      </c>
      <c r="F54" s="1">
        <v>157</v>
      </c>
      <c r="G54" s="6">
        <v>0.7</v>
      </c>
      <c r="H54" s="1">
        <v>180</v>
      </c>
      <c r="I54" s="1" t="s">
        <v>35</v>
      </c>
      <c r="J54" s="1">
        <v>102</v>
      </c>
      <c r="K54" s="1">
        <f t="shared" si="19"/>
        <v>2</v>
      </c>
      <c r="L54" s="1">
        <f t="shared" si="3"/>
        <v>104</v>
      </c>
      <c r="M54" s="1"/>
      <c r="N54" s="1">
        <v>120</v>
      </c>
      <c r="O54" s="1">
        <f t="shared" si="4"/>
        <v>20.8</v>
      </c>
      <c r="P54" s="5">
        <f t="shared" si="24"/>
        <v>14.199999999999989</v>
      </c>
      <c r="Q54" s="5"/>
      <c r="R54" s="1"/>
      <c r="S54" s="1">
        <f t="shared" si="5"/>
        <v>13.999999999999998</v>
      </c>
      <c r="T54" s="1">
        <f t="shared" si="6"/>
        <v>13.317307692307692</v>
      </c>
      <c r="U54" s="1">
        <v>27.4</v>
      </c>
      <c r="V54" s="1">
        <v>26.6</v>
      </c>
      <c r="W54" s="1">
        <v>32.4</v>
      </c>
      <c r="X54" s="1">
        <v>31.6</v>
      </c>
      <c r="Y54" s="1">
        <v>16.8</v>
      </c>
      <c r="Z54" s="1"/>
      <c r="AA54" s="1">
        <f t="shared" si="7"/>
        <v>9.9399999999999906</v>
      </c>
      <c r="AB54" s="6">
        <v>8</v>
      </c>
      <c r="AC54" s="10">
        <f t="shared" si="25"/>
        <v>2</v>
      </c>
      <c r="AD54" s="1">
        <f t="shared" si="23"/>
        <v>11.2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92</v>
      </c>
      <c r="B55" s="1" t="s">
        <v>34</v>
      </c>
      <c r="C55" s="1">
        <v>94</v>
      </c>
      <c r="D55" s="1">
        <v>96</v>
      </c>
      <c r="E55" s="1">
        <v>104</v>
      </c>
      <c r="F55" s="1">
        <v>72</v>
      </c>
      <c r="G55" s="6">
        <v>0.9</v>
      </c>
      <c r="H55" s="1">
        <v>180</v>
      </c>
      <c r="I55" s="1" t="s">
        <v>35</v>
      </c>
      <c r="J55" s="1">
        <v>104</v>
      </c>
      <c r="K55" s="1">
        <f t="shared" si="19"/>
        <v>0</v>
      </c>
      <c r="L55" s="1">
        <f t="shared" si="3"/>
        <v>104</v>
      </c>
      <c r="M55" s="1"/>
      <c r="N55" s="1">
        <v>0</v>
      </c>
      <c r="O55" s="1">
        <f t="shared" si="4"/>
        <v>20.8</v>
      </c>
      <c r="P55" s="5">
        <f>13*O55-N55-F55</f>
        <v>198.40000000000003</v>
      </c>
      <c r="Q55" s="5"/>
      <c r="R55" s="1"/>
      <c r="S55" s="1">
        <f t="shared" si="5"/>
        <v>13.000000000000002</v>
      </c>
      <c r="T55" s="1">
        <f t="shared" si="6"/>
        <v>3.4615384615384612</v>
      </c>
      <c r="U55" s="1">
        <v>10.4</v>
      </c>
      <c r="V55" s="1">
        <v>15.2</v>
      </c>
      <c r="W55" s="1">
        <v>15.6</v>
      </c>
      <c r="X55" s="1">
        <v>16</v>
      </c>
      <c r="Y55" s="1">
        <v>12.6</v>
      </c>
      <c r="Z55" s="1"/>
      <c r="AA55" s="1">
        <f t="shared" si="7"/>
        <v>178.56000000000003</v>
      </c>
      <c r="AB55" s="6">
        <v>8</v>
      </c>
      <c r="AC55" s="10">
        <f t="shared" si="25"/>
        <v>25</v>
      </c>
      <c r="AD55" s="1">
        <f t="shared" si="23"/>
        <v>180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93</v>
      </c>
      <c r="B56" s="1" t="s">
        <v>34</v>
      </c>
      <c r="C56" s="1">
        <v>43</v>
      </c>
      <c r="D56" s="1">
        <v>16</v>
      </c>
      <c r="E56" s="1">
        <v>41</v>
      </c>
      <c r="F56" s="1">
        <v>2</v>
      </c>
      <c r="G56" s="6">
        <v>0.9</v>
      </c>
      <c r="H56" s="1">
        <v>180</v>
      </c>
      <c r="I56" s="1" t="s">
        <v>35</v>
      </c>
      <c r="J56" s="1">
        <v>43</v>
      </c>
      <c r="K56" s="1">
        <f t="shared" si="19"/>
        <v>-2</v>
      </c>
      <c r="L56" s="1">
        <f t="shared" si="3"/>
        <v>41</v>
      </c>
      <c r="M56" s="1"/>
      <c r="N56" s="1">
        <v>40</v>
      </c>
      <c r="O56" s="1">
        <f t="shared" si="4"/>
        <v>8.1999999999999993</v>
      </c>
      <c r="P56" s="5">
        <f t="shared" si="24"/>
        <v>72.799999999999983</v>
      </c>
      <c r="Q56" s="5"/>
      <c r="R56" s="1"/>
      <c r="S56" s="1">
        <f t="shared" si="5"/>
        <v>14</v>
      </c>
      <c r="T56" s="1">
        <f t="shared" si="6"/>
        <v>5.1219512195121952</v>
      </c>
      <c r="U56" s="1">
        <v>6.2</v>
      </c>
      <c r="V56" s="1">
        <v>4.4000000000000004</v>
      </c>
      <c r="W56" s="1">
        <v>6.4</v>
      </c>
      <c r="X56" s="1">
        <v>9.8000000000000007</v>
      </c>
      <c r="Y56" s="1">
        <v>5.2</v>
      </c>
      <c r="Z56" s="1"/>
      <c r="AA56" s="1">
        <f t="shared" si="7"/>
        <v>65.519999999999982</v>
      </c>
      <c r="AB56" s="6">
        <v>8</v>
      </c>
      <c r="AC56" s="10">
        <f t="shared" si="25"/>
        <v>9</v>
      </c>
      <c r="AD56" s="1">
        <f t="shared" si="23"/>
        <v>64.8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94</v>
      </c>
      <c r="B57" s="1" t="s">
        <v>44</v>
      </c>
      <c r="C57" s="1">
        <v>620</v>
      </c>
      <c r="D57" s="1">
        <v>70</v>
      </c>
      <c r="E57" s="1">
        <v>325</v>
      </c>
      <c r="F57" s="1">
        <v>260</v>
      </c>
      <c r="G57" s="6">
        <v>1</v>
      </c>
      <c r="H57" s="1">
        <v>180</v>
      </c>
      <c r="I57" s="1" t="s">
        <v>48</v>
      </c>
      <c r="J57" s="1">
        <v>325</v>
      </c>
      <c r="K57" s="1">
        <f t="shared" si="19"/>
        <v>0</v>
      </c>
      <c r="L57" s="1">
        <f t="shared" si="3"/>
        <v>325</v>
      </c>
      <c r="M57" s="1"/>
      <c r="N57" s="1">
        <v>480</v>
      </c>
      <c r="O57" s="1">
        <f t="shared" si="4"/>
        <v>65</v>
      </c>
      <c r="P57" s="5">
        <f t="shared" si="24"/>
        <v>170</v>
      </c>
      <c r="Q57" s="5"/>
      <c r="R57" s="1"/>
      <c r="S57" s="1">
        <f t="shared" si="5"/>
        <v>14</v>
      </c>
      <c r="T57" s="1">
        <f t="shared" si="6"/>
        <v>11.384615384615385</v>
      </c>
      <c r="U57" s="1">
        <v>76</v>
      </c>
      <c r="V57" s="1">
        <v>59.899000000000001</v>
      </c>
      <c r="W57" s="1">
        <v>85</v>
      </c>
      <c r="X57" s="1">
        <v>85.45</v>
      </c>
      <c r="Y57" s="1">
        <v>52</v>
      </c>
      <c r="Z57" s="1"/>
      <c r="AA57" s="1">
        <f t="shared" si="7"/>
        <v>170</v>
      </c>
      <c r="AB57" s="6">
        <v>5</v>
      </c>
      <c r="AC57" s="10">
        <f>MROUND(P57,AB57*AE57)/AB57</f>
        <v>36</v>
      </c>
      <c r="AD57" s="1">
        <f t="shared" si="23"/>
        <v>180</v>
      </c>
      <c r="AE57" s="1">
        <f>VLOOKUP(A57,[1]Sheet!$A:$AF,32,0)</f>
        <v>12</v>
      </c>
      <c r="AF57" s="1">
        <f>VLOOKUP(A57,[1]Sheet!$A:$AG,33,0)</f>
        <v>144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22" t="s">
        <v>95</v>
      </c>
      <c r="B58" s="22" t="s">
        <v>34</v>
      </c>
      <c r="C58" s="22"/>
      <c r="D58" s="22"/>
      <c r="E58" s="22"/>
      <c r="F58" s="22"/>
      <c r="G58" s="23">
        <v>0</v>
      </c>
      <c r="H58" s="22" t="e">
        <v>#N/A</v>
      </c>
      <c r="I58" s="22" t="s">
        <v>35</v>
      </c>
      <c r="J58" s="22"/>
      <c r="K58" s="22">
        <f t="shared" si="19"/>
        <v>0</v>
      </c>
      <c r="L58" s="22">
        <f t="shared" si="3"/>
        <v>0</v>
      </c>
      <c r="M58" s="22"/>
      <c r="N58" s="22"/>
      <c r="O58" s="22">
        <f t="shared" si="4"/>
        <v>0</v>
      </c>
      <c r="P58" s="24"/>
      <c r="Q58" s="24"/>
      <c r="R58" s="22"/>
      <c r="S58" s="22" t="e">
        <f t="shared" si="5"/>
        <v>#DIV/0!</v>
      </c>
      <c r="T58" s="22" t="e">
        <f t="shared" si="6"/>
        <v>#DIV/0!</v>
      </c>
      <c r="U58" s="22">
        <v>0</v>
      </c>
      <c r="V58" s="22">
        <v>0</v>
      </c>
      <c r="W58" s="22">
        <v>0</v>
      </c>
      <c r="X58" s="22">
        <v>0</v>
      </c>
      <c r="Y58" s="22">
        <v>0</v>
      </c>
      <c r="Z58" s="22" t="s">
        <v>52</v>
      </c>
      <c r="AA58" s="22">
        <f t="shared" si="7"/>
        <v>0</v>
      </c>
      <c r="AB58" s="23">
        <v>0</v>
      </c>
      <c r="AC58" s="25"/>
      <c r="AD58" s="22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4" t="s">
        <v>96</v>
      </c>
      <c r="B59" s="14" t="s">
        <v>34</v>
      </c>
      <c r="C59" s="14">
        <v>70</v>
      </c>
      <c r="D59" s="14"/>
      <c r="E59" s="14">
        <v>35</v>
      </c>
      <c r="F59" s="14">
        <v>19</v>
      </c>
      <c r="G59" s="15">
        <v>0</v>
      </c>
      <c r="H59" s="14" t="e">
        <v>#N/A</v>
      </c>
      <c r="I59" s="14" t="s">
        <v>50</v>
      </c>
      <c r="J59" s="14">
        <v>38</v>
      </c>
      <c r="K59" s="14">
        <f t="shared" si="19"/>
        <v>-3</v>
      </c>
      <c r="L59" s="14">
        <f t="shared" si="3"/>
        <v>35</v>
      </c>
      <c r="M59" s="14"/>
      <c r="N59" s="14"/>
      <c r="O59" s="14">
        <f t="shared" si="4"/>
        <v>7</v>
      </c>
      <c r="P59" s="16"/>
      <c r="Q59" s="16"/>
      <c r="R59" s="14"/>
      <c r="S59" s="14">
        <f t="shared" si="5"/>
        <v>2.7142857142857144</v>
      </c>
      <c r="T59" s="14">
        <f t="shared" si="6"/>
        <v>2.7142857142857144</v>
      </c>
      <c r="U59" s="14">
        <v>10.4</v>
      </c>
      <c r="V59" s="14">
        <v>1.2</v>
      </c>
      <c r="W59" s="14">
        <v>0</v>
      </c>
      <c r="X59" s="14">
        <v>0</v>
      </c>
      <c r="Y59" s="14">
        <v>0</v>
      </c>
      <c r="Z59" s="14" t="s">
        <v>97</v>
      </c>
      <c r="AA59" s="14">
        <f t="shared" si="7"/>
        <v>0</v>
      </c>
      <c r="AB59" s="15">
        <v>0</v>
      </c>
      <c r="AC59" s="17"/>
      <c r="AD59" s="14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22" t="s">
        <v>98</v>
      </c>
      <c r="B60" s="22" t="s">
        <v>34</v>
      </c>
      <c r="C60" s="22"/>
      <c r="D60" s="22"/>
      <c r="E60" s="22"/>
      <c r="F60" s="22"/>
      <c r="G60" s="23">
        <v>0</v>
      </c>
      <c r="H60" s="22" t="e">
        <v>#N/A</v>
      </c>
      <c r="I60" s="22" t="s">
        <v>35</v>
      </c>
      <c r="J60" s="22"/>
      <c r="K60" s="22">
        <f t="shared" si="19"/>
        <v>0</v>
      </c>
      <c r="L60" s="22">
        <f t="shared" si="3"/>
        <v>0</v>
      </c>
      <c r="M60" s="22"/>
      <c r="N60" s="22"/>
      <c r="O60" s="22">
        <f t="shared" si="4"/>
        <v>0</v>
      </c>
      <c r="P60" s="24"/>
      <c r="Q60" s="24"/>
      <c r="R60" s="22"/>
      <c r="S60" s="22" t="e">
        <f t="shared" si="5"/>
        <v>#DIV/0!</v>
      </c>
      <c r="T60" s="22" t="e">
        <f t="shared" si="6"/>
        <v>#DIV/0!</v>
      </c>
      <c r="U60" s="22">
        <v>0</v>
      </c>
      <c r="V60" s="22">
        <v>0</v>
      </c>
      <c r="W60" s="22">
        <v>0</v>
      </c>
      <c r="X60" s="22">
        <v>0</v>
      </c>
      <c r="Y60" s="22">
        <v>0</v>
      </c>
      <c r="Z60" s="22" t="s">
        <v>52</v>
      </c>
      <c r="AA60" s="22">
        <f t="shared" si="7"/>
        <v>0</v>
      </c>
      <c r="AB60" s="23">
        <v>0</v>
      </c>
      <c r="AC60" s="25"/>
      <c r="AD60" s="22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22" t="s">
        <v>99</v>
      </c>
      <c r="B61" s="22" t="s">
        <v>34</v>
      </c>
      <c r="C61" s="22"/>
      <c r="D61" s="22"/>
      <c r="E61" s="22"/>
      <c r="F61" s="22"/>
      <c r="G61" s="23">
        <v>0</v>
      </c>
      <c r="H61" s="22" t="e">
        <v>#N/A</v>
      </c>
      <c r="I61" s="22" t="s">
        <v>35</v>
      </c>
      <c r="J61" s="22"/>
      <c r="K61" s="22">
        <f t="shared" si="19"/>
        <v>0</v>
      </c>
      <c r="L61" s="22">
        <f t="shared" si="3"/>
        <v>0</v>
      </c>
      <c r="M61" s="22"/>
      <c r="N61" s="22"/>
      <c r="O61" s="22">
        <f t="shared" si="4"/>
        <v>0</v>
      </c>
      <c r="P61" s="24"/>
      <c r="Q61" s="24"/>
      <c r="R61" s="22"/>
      <c r="S61" s="22" t="e">
        <f t="shared" si="5"/>
        <v>#DIV/0!</v>
      </c>
      <c r="T61" s="22" t="e">
        <f t="shared" si="6"/>
        <v>#DIV/0!</v>
      </c>
      <c r="U61" s="22">
        <v>0</v>
      </c>
      <c r="V61" s="22">
        <v>0</v>
      </c>
      <c r="W61" s="22">
        <v>0</v>
      </c>
      <c r="X61" s="22">
        <v>0</v>
      </c>
      <c r="Y61" s="22">
        <v>0</v>
      </c>
      <c r="Z61" s="22" t="s">
        <v>52</v>
      </c>
      <c r="AA61" s="22">
        <f t="shared" si="7"/>
        <v>0</v>
      </c>
      <c r="AB61" s="23">
        <v>0</v>
      </c>
      <c r="AC61" s="25"/>
      <c r="AD61" s="22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4" t="s">
        <v>100</v>
      </c>
      <c r="B62" s="14" t="s">
        <v>34</v>
      </c>
      <c r="C62" s="14">
        <v>1</v>
      </c>
      <c r="D62" s="14">
        <v>2</v>
      </c>
      <c r="E62" s="14">
        <v>3</v>
      </c>
      <c r="F62" s="14"/>
      <c r="G62" s="15">
        <v>0</v>
      </c>
      <c r="H62" s="14">
        <v>180</v>
      </c>
      <c r="I62" s="14" t="s">
        <v>50</v>
      </c>
      <c r="J62" s="14">
        <v>4</v>
      </c>
      <c r="K62" s="14">
        <f t="shared" si="19"/>
        <v>-1</v>
      </c>
      <c r="L62" s="14">
        <f t="shared" si="3"/>
        <v>3</v>
      </c>
      <c r="M62" s="14"/>
      <c r="N62" s="14"/>
      <c r="O62" s="14">
        <f t="shared" si="4"/>
        <v>0.6</v>
      </c>
      <c r="P62" s="16"/>
      <c r="Q62" s="16"/>
      <c r="R62" s="14"/>
      <c r="S62" s="14">
        <f t="shared" si="5"/>
        <v>0</v>
      </c>
      <c r="T62" s="14">
        <f t="shared" si="6"/>
        <v>0</v>
      </c>
      <c r="U62" s="14">
        <v>0.4</v>
      </c>
      <c r="V62" s="14">
        <v>0</v>
      </c>
      <c r="W62" s="14">
        <v>0.2</v>
      </c>
      <c r="X62" s="14">
        <v>0.8</v>
      </c>
      <c r="Y62" s="14">
        <v>0</v>
      </c>
      <c r="Z62" s="14"/>
      <c r="AA62" s="14">
        <f t="shared" si="7"/>
        <v>0</v>
      </c>
      <c r="AB62" s="15">
        <v>0</v>
      </c>
      <c r="AC62" s="17"/>
      <c r="AD62" s="14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4" t="s">
        <v>101</v>
      </c>
      <c r="B63" s="14" t="s">
        <v>34</v>
      </c>
      <c r="C63" s="14">
        <v>3</v>
      </c>
      <c r="D63" s="14"/>
      <c r="E63" s="14">
        <v>3</v>
      </c>
      <c r="F63" s="14"/>
      <c r="G63" s="15">
        <v>0</v>
      </c>
      <c r="H63" s="14">
        <v>180</v>
      </c>
      <c r="I63" s="14" t="s">
        <v>50</v>
      </c>
      <c r="J63" s="14">
        <v>5</v>
      </c>
      <c r="K63" s="14">
        <f t="shared" si="19"/>
        <v>-2</v>
      </c>
      <c r="L63" s="14">
        <f t="shared" si="3"/>
        <v>3</v>
      </c>
      <c r="M63" s="14"/>
      <c r="N63" s="14"/>
      <c r="O63" s="14">
        <f t="shared" si="4"/>
        <v>0.6</v>
      </c>
      <c r="P63" s="16"/>
      <c r="Q63" s="16"/>
      <c r="R63" s="14"/>
      <c r="S63" s="14">
        <f t="shared" si="5"/>
        <v>0</v>
      </c>
      <c r="T63" s="14">
        <f t="shared" si="6"/>
        <v>0</v>
      </c>
      <c r="U63" s="14">
        <v>0</v>
      </c>
      <c r="V63" s="14">
        <v>0.4</v>
      </c>
      <c r="W63" s="14">
        <v>0</v>
      </c>
      <c r="X63" s="14">
        <v>0.4</v>
      </c>
      <c r="Y63" s="14">
        <v>0.4</v>
      </c>
      <c r="Z63" s="14"/>
      <c r="AA63" s="14">
        <f t="shared" si="7"/>
        <v>0</v>
      </c>
      <c r="AB63" s="15">
        <v>0</v>
      </c>
      <c r="AC63" s="17"/>
      <c r="AD63" s="14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22" t="s">
        <v>102</v>
      </c>
      <c r="B64" s="22" t="s">
        <v>34</v>
      </c>
      <c r="C64" s="22"/>
      <c r="D64" s="22"/>
      <c r="E64" s="22"/>
      <c r="F64" s="22"/>
      <c r="G64" s="23">
        <v>0</v>
      </c>
      <c r="H64" s="22" t="e">
        <v>#N/A</v>
      </c>
      <c r="I64" s="22" t="s">
        <v>35</v>
      </c>
      <c r="J64" s="22"/>
      <c r="K64" s="22">
        <f t="shared" si="19"/>
        <v>0</v>
      </c>
      <c r="L64" s="22">
        <f t="shared" si="3"/>
        <v>0</v>
      </c>
      <c r="M64" s="22"/>
      <c r="N64" s="22"/>
      <c r="O64" s="22">
        <f t="shared" si="4"/>
        <v>0</v>
      </c>
      <c r="P64" s="24"/>
      <c r="Q64" s="24"/>
      <c r="R64" s="22"/>
      <c r="S64" s="22" t="e">
        <f t="shared" si="5"/>
        <v>#DIV/0!</v>
      </c>
      <c r="T64" s="22" t="e">
        <f t="shared" si="6"/>
        <v>#DIV/0!</v>
      </c>
      <c r="U64" s="22">
        <v>0</v>
      </c>
      <c r="V64" s="22">
        <v>0</v>
      </c>
      <c r="W64" s="22">
        <v>0</v>
      </c>
      <c r="X64" s="22">
        <v>0</v>
      </c>
      <c r="Y64" s="22">
        <v>0</v>
      </c>
      <c r="Z64" s="22" t="s">
        <v>52</v>
      </c>
      <c r="AA64" s="22">
        <f t="shared" si="7"/>
        <v>0</v>
      </c>
      <c r="AB64" s="23">
        <v>0</v>
      </c>
      <c r="AC64" s="25"/>
      <c r="AD64" s="22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4" t="s">
        <v>103</v>
      </c>
      <c r="B65" s="14" t="s">
        <v>34</v>
      </c>
      <c r="C65" s="14">
        <v>52</v>
      </c>
      <c r="D65" s="14"/>
      <c r="E65" s="14"/>
      <c r="F65" s="14">
        <v>51</v>
      </c>
      <c r="G65" s="15">
        <v>0</v>
      </c>
      <c r="H65" s="14" t="e">
        <v>#N/A</v>
      </c>
      <c r="I65" s="14" t="s">
        <v>50</v>
      </c>
      <c r="J65" s="14"/>
      <c r="K65" s="14">
        <f t="shared" si="19"/>
        <v>0</v>
      </c>
      <c r="L65" s="14">
        <f t="shared" si="3"/>
        <v>0</v>
      </c>
      <c r="M65" s="14"/>
      <c r="N65" s="14"/>
      <c r="O65" s="14">
        <f t="shared" si="4"/>
        <v>0</v>
      </c>
      <c r="P65" s="16"/>
      <c r="Q65" s="16"/>
      <c r="R65" s="14"/>
      <c r="S65" s="14" t="e">
        <f t="shared" si="5"/>
        <v>#DIV/0!</v>
      </c>
      <c r="T65" s="14" t="e">
        <f t="shared" si="6"/>
        <v>#DIV/0!</v>
      </c>
      <c r="U65" s="14">
        <v>0</v>
      </c>
      <c r="V65" s="14">
        <v>0</v>
      </c>
      <c r="W65" s="14">
        <v>0</v>
      </c>
      <c r="X65" s="14">
        <v>0.2</v>
      </c>
      <c r="Y65" s="14">
        <v>2</v>
      </c>
      <c r="Z65" s="18" t="s">
        <v>57</v>
      </c>
      <c r="AA65" s="14">
        <f t="shared" si="7"/>
        <v>0</v>
      </c>
      <c r="AB65" s="15">
        <v>0</v>
      </c>
      <c r="AC65" s="17"/>
      <c r="AD65" s="14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4" t="s">
        <v>104</v>
      </c>
      <c r="B66" s="14" t="s">
        <v>34</v>
      </c>
      <c r="C66" s="14">
        <v>71</v>
      </c>
      <c r="D66" s="14"/>
      <c r="E66" s="14"/>
      <c r="F66" s="14">
        <v>71</v>
      </c>
      <c r="G66" s="15">
        <v>0</v>
      </c>
      <c r="H66" s="14" t="e">
        <v>#N/A</v>
      </c>
      <c r="I66" s="14" t="s">
        <v>50</v>
      </c>
      <c r="J66" s="14"/>
      <c r="K66" s="14">
        <f t="shared" si="19"/>
        <v>0</v>
      </c>
      <c r="L66" s="14">
        <f t="shared" si="3"/>
        <v>0</v>
      </c>
      <c r="M66" s="14"/>
      <c r="N66" s="14"/>
      <c r="O66" s="14">
        <f t="shared" si="4"/>
        <v>0</v>
      </c>
      <c r="P66" s="16"/>
      <c r="Q66" s="16"/>
      <c r="R66" s="14"/>
      <c r="S66" s="14" t="e">
        <f t="shared" si="5"/>
        <v>#DIV/0!</v>
      </c>
      <c r="T66" s="14" t="e">
        <f t="shared" si="6"/>
        <v>#DIV/0!</v>
      </c>
      <c r="U66" s="14">
        <v>0</v>
      </c>
      <c r="V66" s="14">
        <v>0</v>
      </c>
      <c r="W66" s="14">
        <v>0</v>
      </c>
      <c r="X66" s="14">
        <v>0.2</v>
      </c>
      <c r="Y66" s="14">
        <v>1.2</v>
      </c>
      <c r="Z66" s="18" t="s">
        <v>57</v>
      </c>
      <c r="AA66" s="14">
        <f t="shared" si="7"/>
        <v>0</v>
      </c>
      <c r="AB66" s="15">
        <v>0</v>
      </c>
      <c r="AC66" s="17"/>
      <c r="AD66" s="14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4" t="s">
        <v>105</v>
      </c>
      <c r="B67" s="14" t="s">
        <v>34</v>
      </c>
      <c r="C67" s="14">
        <v>37</v>
      </c>
      <c r="D67" s="14"/>
      <c r="E67" s="14">
        <v>1</v>
      </c>
      <c r="F67" s="14">
        <v>36</v>
      </c>
      <c r="G67" s="15">
        <v>0</v>
      </c>
      <c r="H67" s="14" t="e">
        <v>#N/A</v>
      </c>
      <c r="I67" s="14" t="s">
        <v>50</v>
      </c>
      <c r="J67" s="14">
        <v>1</v>
      </c>
      <c r="K67" s="14">
        <f t="shared" si="19"/>
        <v>0</v>
      </c>
      <c r="L67" s="14">
        <f t="shared" si="3"/>
        <v>1</v>
      </c>
      <c r="M67" s="14"/>
      <c r="N67" s="14"/>
      <c r="O67" s="14">
        <f t="shared" si="4"/>
        <v>0.2</v>
      </c>
      <c r="P67" s="16"/>
      <c r="Q67" s="16"/>
      <c r="R67" s="14"/>
      <c r="S67" s="14">
        <f t="shared" si="5"/>
        <v>180</v>
      </c>
      <c r="T67" s="14">
        <f t="shared" si="6"/>
        <v>180</v>
      </c>
      <c r="U67" s="14">
        <v>0</v>
      </c>
      <c r="V67" s="14">
        <v>0</v>
      </c>
      <c r="W67" s="14">
        <v>0</v>
      </c>
      <c r="X67" s="14">
        <v>0</v>
      </c>
      <c r="Y67" s="14">
        <v>0.4</v>
      </c>
      <c r="Z67" s="18" t="s">
        <v>57</v>
      </c>
      <c r="AA67" s="14">
        <f t="shared" si="7"/>
        <v>0</v>
      </c>
      <c r="AB67" s="15">
        <v>0</v>
      </c>
      <c r="AC67" s="17"/>
      <c r="AD67" s="14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4" t="s">
        <v>106</v>
      </c>
      <c r="B68" s="14" t="s">
        <v>34</v>
      </c>
      <c r="C68" s="14">
        <v>21</v>
      </c>
      <c r="D68" s="14"/>
      <c r="E68" s="14"/>
      <c r="F68" s="14">
        <v>21</v>
      </c>
      <c r="G68" s="15">
        <v>0</v>
      </c>
      <c r="H68" s="14">
        <v>365</v>
      </c>
      <c r="I68" s="14" t="s">
        <v>50</v>
      </c>
      <c r="J68" s="14"/>
      <c r="K68" s="14">
        <f t="shared" si="19"/>
        <v>0</v>
      </c>
      <c r="L68" s="14">
        <f t="shared" si="3"/>
        <v>0</v>
      </c>
      <c r="M68" s="14"/>
      <c r="N68" s="14"/>
      <c r="O68" s="14">
        <f t="shared" si="4"/>
        <v>0</v>
      </c>
      <c r="P68" s="16"/>
      <c r="Q68" s="16"/>
      <c r="R68" s="14"/>
      <c r="S68" s="14" t="e">
        <f t="shared" si="5"/>
        <v>#DIV/0!</v>
      </c>
      <c r="T68" s="14" t="e">
        <f t="shared" si="6"/>
        <v>#DIV/0!</v>
      </c>
      <c r="U68" s="14">
        <v>0</v>
      </c>
      <c r="V68" s="14">
        <v>0</v>
      </c>
      <c r="W68" s="14">
        <v>1.2</v>
      </c>
      <c r="X68" s="14">
        <v>0</v>
      </c>
      <c r="Y68" s="14">
        <v>1.2</v>
      </c>
      <c r="Z68" s="18" t="s">
        <v>57</v>
      </c>
      <c r="AA68" s="14">
        <f t="shared" si="7"/>
        <v>0</v>
      </c>
      <c r="AB68" s="15">
        <v>0</v>
      </c>
      <c r="AC68" s="17"/>
      <c r="AD68" s="14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107</v>
      </c>
      <c r="B69" s="1" t="s">
        <v>44</v>
      </c>
      <c r="C69" s="1">
        <v>84</v>
      </c>
      <c r="D69" s="1">
        <v>30</v>
      </c>
      <c r="E69" s="1">
        <v>3</v>
      </c>
      <c r="F69" s="1">
        <v>111</v>
      </c>
      <c r="G69" s="6">
        <v>1</v>
      </c>
      <c r="H69" s="1">
        <v>180</v>
      </c>
      <c r="I69" s="1" t="s">
        <v>35</v>
      </c>
      <c r="J69" s="1">
        <v>3</v>
      </c>
      <c r="K69" s="1">
        <f t="shared" si="19"/>
        <v>0</v>
      </c>
      <c r="L69" s="1">
        <f t="shared" si="3"/>
        <v>3</v>
      </c>
      <c r="M69" s="1"/>
      <c r="N69" s="1">
        <v>0</v>
      </c>
      <c r="O69" s="1">
        <f t="shared" si="4"/>
        <v>0.6</v>
      </c>
      <c r="P69" s="5"/>
      <c r="Q69" s="5"/>
      <c r="R69" s="1"/>
      <c r="S69" s="1">
        <f t="shared" si="5"/>
        <v>185</v>
      </c>
      <c r="T69" s="1">
        <f t="shared" si="6"/>
        <v>185</v>
      </c>
      <c r="U69" s="1">
        <v>0.6</v>
      </c>
      <c r="V69" s="1">
        <v>0</v>
      </c>
      <c r="W69" s="1">
        <v>9.6</v>
      </c>
      <c r="X69" s="1">
        <v>0</v>
      </c>
      <c r="Y69" s="1">
        <v>16.2</v>
      </c>
      <c r="Z69" s="1"/>
      <c r="AA69" s="1">
        <f t="shared" si="7"/>
        <v>0</v>
      </c>
      <c r="AB69" s="6">
        <v>3</v>
      </c>
      <c r="AC69" s="10">
        <f t="shared" ref="AC69:AC76" si="27">MROUND(P69,AB69)/AB69</f>
        <v>0</v>
      </c>
      <c r="AD69" s="1">
        <f t="shared" ref="AD69:AD76" si="28">AC69*AB69*G69</f>
        <v>0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108</v>
      </c>
      <c r="B70" s="1" t="s">
        <v>34</v>
      </c>
      <c r="C70" s="1">
        <v>360</v>
      </c>
      <c r="D70" s="1">
        <v>1920</v>
      </c>
      <c r="E70" s="1">
        <v>2034</v>
      </c>
      <c r="F70" s="1">
        <v>231</v>
      </c>
      <c r="G70" s="6">
        <v>0.25</v>
      </c>
      <c r="H70" s="1">
        <v>180</v>
      </c>
      <c r="I70" s="1" t="s">
        <v>35</v>
      </c>
      <c r="J70" s="1">
        <v>2035</v>
      </c>
      <c r="K70" s="1">
        <f t="shared" ref="K70:K82" si="29">E70-J70</f>
        <v>-1</v>
      </c>
      <c r="L70" s="1">
        <f t="shared" si="3"/>
        <v>114</v>
      </c>
      <c r="M70" s="1">
        <v>1920</v>
      </c>
      <c r="N70" s="1">
        <v>0</v>
      </c>
      <c r="O70" s="1">
        <f t="shared" si="4"/>
        <v>22.8</v>
      </c>
      <c r="P70" s="5">
        <f t="shared" ref="P70:P75" si="30">14*O70-N70-F70</f>
        <v>88.199999999999989</v>
      </c>
      <c r="Q70" s="5"/>
      <c r="R70" s="1"/>
      <c r="S70" s="1">
        <f t="shared" si="5"/>
        <v>13.999999999999998</v>
      </c>
      <c r="T70" s="1">
        <f t="shared" si="6"/>
        <v>10.131578947368421</v>
      </c>
      <c r="U70" s="1">
        <v>23.6</v>
      </c>
      <c r="V70" s="1">
        <v>21.4</v>
      </c>
      <c r="W70" s="1">
        <v>22.6</v>
      </c>
      <c r="X70" s="1">
        <v>23.2</v>
      </c>
      <c r="Y70" s="1">
        <v>18.600000000000001</v>
      </c>
      <c r="Z70" s="1"/>
      <c r="AA70" s="1">
        <f t="shared" si="7"/>
        <v>22.049999999999997</v>
      </c>
      <c r="AB70" s="6">
        <v>12</v>
      </c>
      <c r="AC70" s="10">
        <f t="shared" si="27"/>
        <v>7</v>
      </c>
      <c r="AD70" s="1">
        <f t="shared" si="28"/>
        <v>21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109</v>
      </c>
      <c r="B71" s="1" t="s">
        <v>34</v>
      </c>
      <c r="C71" s="1">
        <v>335</v>
      </c>
      <c r="D71" s="1">
        <v>588</v>
      </c>
      <c r="E71" s="1">
        <v>699</v>
      </c>
      <c r="F71" s="1">
        <v>192</v>
      </c>
      <c r="G71" s="6">
        <v>0.3</v>
      </c>
      <c r="H71" s="1">
        <v>180</v>
      </c>
      <c r="I71" s="1" t="s">
        <v>35</v>
      </c>
      <c r="J71" s="1">
        <v>699</v>
      </c>
      <c r="K71" s="1">
        <f t="shared" si="29"/>
        <v>0</v>
      </c>
      <c r="L71" s="1">
        <f t="shared" ref="L71:L82" si="31">E71-M71</f>
        <v>111</v>
      </c>
      <c r="M71" s="1">
        <v>588</v>
      </c>
      <c r="N71" s="1">
        <v>12</v>
      </c>
      <c r="O71" s="1">
        <f t="shared" ref="O71:O82" si="32">L71/5</f>
        <v>22.2</v>
      </c>
      <c r="P71" s="5">
        <f t="shared" si="30"/>
        <v>106.80000000000001</v>
      </c>
      <c r="Q71" s="5"/>
      <c r="R71" s="1"/>
      <c r="S71" s="1">
        <f t="shared" ref="S71:S82" si="33">(F71+N71+P71)/O71</f>
        <v>14.000000000000002</v>
      </c>
      <c r="T71" s="1">
        <f t="shared" ref="T71:T82" si="34">(F71+N71)/O71</f>
        <v>9.1891891891891895</v>
      </c>
      <c r="U71" s="1">
        <v>21.4</v>
      </c>
      <c r="V71" s="1">
        <v>15.2</v>
      </c>
      <c r="W71" s="1">
        <v>25.8</v>
      </c>
      <c r="X71" s="1">
        <v>28.6</v>
      </c>
      <c r="Y71" s="1">
        <v>24.2</v>
      </c>
      <c r="Z71" s="1"/>
      <c r="AA71" s="1">
        <f t="shared" ref="AA71:AA82" si="35">P71*G71</f>
        <v>32.04</v>
      </c>
      <c r="AB71" s="6">
        <v>12</v>
      </c>
      <c r="AC71" s="10">
        <f t="shared" si="27"/>
        <v>9</v>
      </c>
      <c r="AD71" s="1">
        <f t="shared" si="28"/>
        <v>32.4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110</v>
      </c>
      <c r="B72" s="1" t="s">
        <v>44</v>
      </c>
      <c r="C72" s="1">
        <v>90</v>
      </c>
      <c r="D72" s="1"/>
      <c r="E72" s="1">
        <v>43.2</v>
      </c>
      <c r="F72" s="1">
        <v>39.6</v>
      </c>
      <c r="G72" s="6">
        <v>1</v>
      </c>
      <c r="H72" s="1">
        <v>180</v>
      </c>
      <c r="I72" s="1" t="s">
        <v>35</v>
      </c>
      <c r="J72" s="1">
        <v>41.3</v>
      </c>
      <c r="K72" s="1">
        <f t="shared" si="29"/>
        <v>1.9000000000000057</v>
      </c>
      <c r="L72" s="1">
        <f t="shared" si="31"/>
        <v>43.2</v>
      </c>
      <c r="M72" s="1"/>
      <c r="N72" s="1">
        <v>54</v>
      </c>
      <c r="O72" s="1">
        <f t="shared" si="32"/>
        <v>8.64</v>
      </c>
      <c r="P72" s="5">
        <f t="shared" si="30"/>
        <v>27.360000000000007</v>
      </c>
      <c r="Q72" s="5"/>
      <c r="R72" s="1"/>
      <c r="S72" s="1">
        <f t="shared" si="33"/>
        <v>14</v>
      </c>
      <c r="T72" s="1">
        <f t="shared" si="34"/>
        <v>10.833333333333332</v>
      </c>
      <c r="U72" s="1">
        <v>9.7200000000000006</v>
      </c>
      <c r="V72" s="1">
        <v>7.92</v>
      </c>
      <c r="W72" s="1">
        <v>12.24</v>
      </c>
      <c r="X72" s="1">
        <v>14.36</v>
      </c>
      <c r="Y72" s="1">
        <v>11.42</v>
      </c>
      <c r="Z72" s="1"/>
      <c r="AA72" s="1">
        <f t="shared" si="35"/>
        <v>27.360000000000007</v>
      </c>
      <c r="AB72" s="6">
        <v>1.8</v>
      </c>
      <c r="AC72" s="10">
        <f t="shared" si="27"/>
        <v>15</v>
      </c>
      <c r="AD72" s="1">
        <f t="shared" si="28"/>
        <v>27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111</v>
      </c>
      <c r="B73" s="1" t="s">
        <v>34</v>
      </c>
      <c r="C73" s="1">
        <v>454</v>
      </c>
      <c r="D73" s="1">
        <v>540</v>
      </c>
      <c r="E73" s="1">
        <v>631</v>
      </c>
      <c r="F73" s="1">
        <v>335</v>
      </c>
      <c r="G73" s="6">
        <v>0.3</v>
      </c>
      <c r="H73" s="1">
        <v>180</v>
      </c>
      <c r="I73" s="1" t="s">
        <v>35</v>
      </c>
      <c r="J73" s="1">
        <v>629</v>
      </c>
      <c r="K73" s="1">
        <f t="shared" si="29"/>
        <v>2</v>
      </c>
      <c r="L73" s="1">
        <f t="shared" si="31"/>
        <v>91</v>
      </c>
      <c r="M73" s="1">
        <v>540</v>
      </c>
      <c r="N73" s="1">
        <v>0</v>
      </c>
      <c r="O73" s="1">
        <f t="shared" si="32"/>
        <v>18.2</v>
      </c>
      <c r="P73" s="5"/>
      <c r="Q73" s="5"/>
      <c r="R73" s="1"/>
      <c r="S73" s="1">
        <f t="shared" si="33"/>
        <v>18.406593406593409</v>
      </c>
      <c r="T73" s="1">
        <f t="shared" si="34"/>
        <v>18.406593406593409</v>
      </c>
      <c r="U73" s="1">
        <v>22.2</v>
      </c>
      <c r="V73" s="1">
        <v>14.6</v>
      </c>
      <c r="W73" s="1">
        <v>18</v>
      </c>
      <c r="X73" s="1">
        <v>20.6</v>
      </c>
      <c r="Y73" s="1">
        <v>17</v>
      </c>
      <c r="Z73" s="18" t="s">
        <v>37</v>
      </c>
      <c r="AA73" s="1">
        <f t="shared" si="35"/>
        <v>0</v>
      </c>
      <c r="AB73" s="6">
        <v>12</v>
      </c>
      <c r="AC73" s="10">
        <f t="shared" si="27"/>
        <v>0</v>
      </c>
      <c r="AD73" s="1">
        <f t="shared" si="28"/>
        <v>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112</v>
      </c>
      <c r="B74" s="1" t="s">
        <v>34</v>
      </c>
      <c r="C74" s="1">
        <v>50</v>
      </c>
      <c r="D74" s="1">
        <v>1134</v>
      </c>
      <c r="E74" s="1">
        <v>1125</v>
      </c>
      <c r="F74" s="1">
        <v>40</v>
      </c>
      <c r="G74" s="6">
        <v>0.2</v>
      </c>
      <c r="H74" s="1">
        <v>365</v>
      </c>
      <c r="I74" s="1" t="s">
        <v>35</v>
      </c>
      <c r="J74" s="1">
        <v>1120</v>
      </c>
      <c r="K74" s="1">
        <f t="shared" si="29"/>
        <v>5</v>
      </c>
      <c r="L74" s="1">
        <f t="shared" si="31"/>
        <v>45</v>
      </c>
      <c r="M74" s="1">
        <v>1080</v>
      </c>
      <c r="N74" s="1">
        <v>54</v>
      </c>
      <c r="O74" s="1">
        <f t="shared" si="32"/>
        <v>9</v>
      </c>
      <c r="P74" s="5">
        <f t="shared" si="30"/>
        <v>32</v>
      </c>
      <c r="Q74" s="5"/>
      <c r="R74" s="1"/>
      <c r="S74" s="1">
        <f t="shared" si="33"/>
        <v>14</v>
      </c>
      <c r="T74" s="1">
        <f t="shared" si="34"/>
        <v>10.444444444444445</v>
      </c>
      <c r="U74" s="1">
        <v>10</v>
      </c>
      <c r="V74" s="1">
        <v>8.8000000000000007</v>
      </c>
      <c r="W74" s="1">
        <v>8.8000000000000007</v>
      </c>
      <c r="X74" s="1">
        <v>9</v>
      </c>
      <c r="Y74" s="1">
        <v>6.6</v>
      </c>
      <c r="Z74" s="1"/>
      <c r="AA74" s="1">
        <f t="shared" si="35"/>
        <v>6.4</v>
      </c>
      <c r="AB74" s="6">
        <v>6</v>
      </c>
      <c r="AC74" s="10">
        <f t="shared" si="27"/>
        <v>5</v>
      </c>
      <c r="AD74" s="1">
        <f t="shared" si="28"/>
        <v>6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113</v>
      </c>
      <c r="B75" s="1" t="s">
        <v>34</v>
      </c>
      <c r="C75" s="1">
        <v>108</v>
      </c>
      <c r="D75" s="1">
        <v>1146</v>
      </c>
      <c r="E75" s="1">
        <v>1134</v>
      </c>
      <c r="F75" s="1">
        <v>97</v>
      </c>
      <c r="G75" s="6">
        <v>0.2</v>
      </c>
      <c r="H75" s="1">
        <v>365</v>
      </c>
      <c r="I75" s="1" t="s">
        <v>35</v>
      </c>
      <c r="J75" s="1">
        <v>1134</v>
      </c>
      <c r="K75" s="1">
        <f t="shared" si="29"/>
        <v>0</v>
      </c>
      <c r="L75" s="1">
        <f t="shared" si="31"/>
        <v>54</v>
      </c>
      <c r="M75" s="1">
        <v>1080</v>
      </c>
      <c r="N75" s="1">
        <v>0</v>
      </c>
      <c r="O75" s="1">
        <f t="shared" si="32"/>
        <v>10.8</v>
      </c>
      <c r="P75" s="5">
        <f t="shared" si="30"/>
        <v>54.200000000000017</v>
      </c>
      <c r="Q75" s="5"/>
      <c r="R75" s="1"/>
      <c r="S75" s="1">
        <f t="shared" si="33"/>
        <v>14</v>
      </c>
      <c r="T75" s="1">
        <f t="shared" si="34"/>
        <v>8.981481481481481</v>
      </c>
      <c r="U75" s="1">
        <v>9.8000000000000007</v>
      </c>
      <c r="V75" s="1">
        <v>13.2</v>
      </c>
      <c r="W75" s="1">
        <v>0</v>
      </c>
      <c r="X75" s="1">
        <v>16.2</v>
      </c>
      <c r="Y75" s="1">
        <v>6.8</v>
      </c>
      <c r="Z75" s="1"/>
      <c r="AA75" s="1">
        <f t="shared" si="35"/>
        <v>10.840000000000003</v>
      </c>
      <c r="AB75" s="6">
        <v>6</v>
      </c>
      <c r="AC75" s="10">
        <f t="shared" si="27"/>
        <v>9</v>
      </c>
      <c r="AD75" s="1">
        <f t="shared" si="28"/>
        <v>10.8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114</v>
      </c>
      <c r="B76" s="1" t="s">
        <v>34</v>
      </c>
      <c r="C76" s="1">
        <v>57</v>
      </c>
      <c r="D76" s="1"/>
      <c r="E76" s="1">
        <v>19</v>
      </c>
      <c r="F76" s="1">
        <v>33</v>
      </c>
      <c r="G76" s="6">
        <v>0.3</v>
      </c>
      <c r="H76" s="1">
        <v>180</v>
      </c>
      <c r="I76" s="1" t="s">
        <v>35</v>
      </c>
      <c r="J76" s="1">
        <v>19</v>
      </c>
      <c r="K76" s="1">
        <f t="shared" si="29"/>
        <v>0</v>
      </c>
      <c r="L76" s="1">
        <f t="shared" si="31"/>
        <v>19</v>
      </c>
      <c r="M76" s="1"/>
      <c r="N76" s="1">
        <v>14</v>
      </c>
      <c r="O76" s="1">
        <f t="shared" si="32"/>
        <v>3.8</v>
      </c>
      <c r="P76" s="5">
        <v>14</v>
      </c>
      <c r="Q76" s="5"/>
      <c r="R76" s="1"/>
      <c r="S76" s="1">
        <f t="shared" si="33"/>
        <v>16.05263157894737</v>
      </c>
      <c r="T76" s="1">
        <f t="shared" si="34"/>
        <v>12.368421052631579</v>
      </c>
      <c r="U76" s="1">
        <v>4.4000000000000004</v>
      </c>
      <c r="V76" s="1">
        <v>2</v>
      </c>
      <c r="W76" s="1">
        <v>6.4</v>
      </c>
      <c r="X76" s="1">
        <v>6.4</v>
      </c>
      <c r="Y76" s="1">
        <v>7</v>
      </c>
      <c r="Z76" s="1"/>
      <c r="AA76" s="1">
        <f t="shared" si="35"/>
        <v>4.2</v>
      </c>
      <c r="AB76" s="6">
        <v>14</v>
      </c>
      <c r="AC76" s="10">
        <f t="shared" si="27"/>
        <v>1</v>
      </c>
      <c r="AD76" s="1">
        <f t="shared" si="28"/>
        <v>4.2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22" t="s">
        <v>115</v>
      </c>
      <c r="B77" s="22" t="s">
        <v>34</v>
      </c>
      <c r="C77" s="22"/>
      <c r="D77" s="22"/>
      <c r="E77" s="22"/>
      <c r="F77" s="22"/>
      <c r="G77" s="23">
        <v>0</v>
      </c>
      <c r="H77" s="22" t="e">
        <v>#N/A</v>
      </c>
      <c r="I77" s="22" t="s">
        <v>35</v>
      </c>
      <c r="J77" s="22"/>
      <c r="K77" s="22">
        <f t="shared" si="29"/>
        <v>0</v>
      </c>
      <c r="L77" s="22">
        <f t="shared" si="31"/>
        <v>0</v>
      </c>
      <c r="M77" s="22"/>
      <c r="N77" s="22"/>
      <c r="O77" s="22">
        <f t="shared" si="32"/>
        <v>0</v>
      </c>
      <c r="P77" s="24"/>
      <c r="Q77" s="24"/>
      <c r="R77" s="22"/>
      <c r="S77" s="22" t="e">
        <f t="shared" si="33"/>
        <v>#DIV/0!</v>
      </c>
      <c r="T77" s="22" t="e">
        <f t="shared" si="34"/>
        <v>#DIV/0!</v>
      </c>
      <c r="U77" s="22">
        <v>0</v>
      </c>
      <c r="V77" s="22">
        <v>0</v>
      </c>
      <c r="W77" s="22">
        <v>0</v>
      </c>
      <c r="X77" s="22">
        <v>0</v>
      </c>
      <c r="Y77" s="22">
        <v>0</v>
      </c>
      <c r="Z77" s="22" t="s">
        <v>52</v>
      </c>
      <c r="AA77" s="22">
        <f t="shared" si="35"/>
        <v>0</v>
      </c>
      <c r="AB77" s="23">
        <v>0</v>
      </c>
      <c r="AC77" s="25"/>
      <c r="AD77" s="22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116</v>
      </c>
      <c r="B78" s="1" t="s">
        <v>34</v>
      </c>
      <c r="C78" s="1">
        <v>349</v>
      </c>
      <c r="D78" s="1">
        <v>1284</v>
      </c>
      <c r="E78" s="1">
        <v>1306</v>
      </c>
      <c r="F78" s="1">
        <v>287</v>
      </c>
      <c r="G78" s="6">
        <v>0.25</v>
      </c>
      <c r="H78" s="1">
        <v>180</v>
      </c>
      <c r="I78" s="1" t="s">
        <v>35</v>
      </c>
      <c r="J78" s="1">
        <v>1303</v>
      </c>
      <c r="K78" s="1">
        <f t="shared" si="29"/>
        <v>3</v>
      </c>
      <c r="L78" s="1">
        <f t="shared" si="31"/>
        <v>166</v>
      </c>
      <c r="M78" s="1">
        <v>1140</v>
      </c>
      <c r="N78" s="1">
        <v>24</v>
      </c>
      <c r="O78" s="1">
        <f t="shared" si="32"/>
        <v>33.200000000000003</v>
      </c>
      <c r="P78" s="5">
        <f t="shared" ref="P78:P81" si="36">14*O78-N78-F78</f>
        <v>153.80000000000007</v>
      </c>
      <c r="Q78" s="5"/>
      <c r="R78" s="1"/>
      <c r="S78" s="1">
        <f t="shared" si="33"/>
        <v>14</v>
      </c>
      <c r="T78" s="1">
        <f t="shared" si="34"/>
        <v>9.3674698795180706</v>
      </c>
      <c r="U78" s="1">
        <v>33.4</v>
      </c>
      <c r="V78" s="1">
        <v>40</v>
      </c>
      <c r="W78" s="1">
        <v>47.4</v>
      </c>
      <c r="X78" s="1">
        <v>39</v>
      </c>
      <c r="Y78" s="1">
        <v>40</v>
      </c>
      <c r="Z78" s="1"/>
      <c r="AA78" s="1">
        <f t="shared" si="35"/>
        <v>38.450000000000017</v>
      </c>
      <c r="AB78" s="6">
        <v>12</v>
      </c>
      <c r="AC78" s="10">
        <f t="shared" ref="AC78:AC82" si="37">MROUND(P78,AB78)/AB78</f>
        <v>13</v>
      </c>
      <c r="AD78" s="1">
        <f t="shared" ref="AD78:AD82" si="38">AC78*AB78*G78</f>
        <v>39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117</v>
      </c>
      <c r="B79" s="1" t="s">
        <v>34</v>
      </c>
      <c r="C79" s="1">
        <v>367</v>
      </c>
      <c r="D79" s="1">
        <v>936</v>
      </c>
      <c r="E79" s="1">
        <v>947</v>
      </c>
      <c r="F79" s="1">
        <v>311</v>
      </c>
      <c r="G79" s="6">
        <v>0.25</v>
      </c>
      <c r="H79" s="1">
        <v>180</v>
      </c>
      <c r="I79" s="1" t="s">
        <v>48</v>
      </c>
      <c r="J79" s="1">
        <v>942</v>
      </c>
      <c r="K79" s="1">
        <f t="shared" si="29"/>
        <v>5</v>
      </c>
      <c r="L79" s="1">
        <f t="shared" si="31"/>
        <v>191</v>
      </c>
      <c r="M79" s="1">
        <v>756</v>
      </c>
      <c r="N79" s="1">
        <v>24</v>
      </c>
      <c r="O79" s="1">
        <f t="shared" si="32"/>
        <v>38.200000000000003</v>
      </c>
      <c r="P79" s="5">
        <f t="shared" si="36"/>
        <v>199.80000000000007</v>
      </c>
      <c r="Q79" s="5"/>
      <c r="R79" s="1"/>
      <c r="S79" s="1">
        <f t="shared" si="33"/>
        <v>14</v>
      </c>
      <c r="T79" s="1">
        <f t="shared" si="34"/>
        <v>8.7696335078534027</v>
      </c>
      <c r="U79" s="1">
        <v>37</v>
      </c>
      <c r="V79" s="1">
        <v>45</v>
      </c>
      <c r="W79" s="1">
        <v>51.6</v>
      </c>
      <c r="X79" s="1">
        <v>42.8</v>
      </c>
      <c r="Y79" s="1">
        <v>41.4</v>
      </c>
      <c r="Z79" s="1"/>
      <c r="AA79" s="1">
        <f t="shared" si="35"/>
        <v>49.950000000000017</v>
      </c>
      <c r="AB79" s="6">
        <v>12</v>
      </c>
      <c r="AC79" s="10">
        <f>MROUND(P79,AB79*AE79)/AB79</f>
        <v>14</v>
      </c>
      <c r="AD79" s="1">
        <f t="shared" si="38"/>
        <v>42</v>
      </c>
      <c r="AE79" s="1">
        <f>VLOOKUP(A79,[1]Sheet!$A:$AF,32,0)</f>
        <v>14</v>
      </c>
      <c r="AF79" s="1">
        <f>VLOOKUP(A79,[1]Sheet!$A:$AG,33,0)</f>
        <v>70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118</v>
      </c>
      <c r="B80" s="1" t="s">
        <v>44</v>
      </c>
      <c r="C80" s="1">
        <v>45.9</v>
      </c>
      <c r="D80" s="1"/>
      <c r="E80" s="1">
        <v>8.1</v>
      </c>
      <c r="F80" s="1">
        <v>35.1</v>
      </c>
      <c r="G80" s="6">
        <v>1</v>
      </c>
      <c r="H80" s="1">
        <v>180</v>
      </c>
      <c r="I80" s="1" t="s">
        <v>35</v>
      </c>
      <c r="J80" s="1">
        <v>8.1</v>
      </c>
      <c r="K80" s="1">
        <f t="shared" si="29"/>
        <v>0</v>
      </c>
      <c r="L80" s="1">
        <f t="shared" si="31"/>
        <v>8.1</v>
      </c>
      <c r="M80" s="1"/>
      <c r="N80" s="1">
        <v>0</v>
      </c>
      <c r="O80" s="1">
        <f t="shared" si="32"/>
        <v>1.6199999999999999</v>
      </c>
      <c r="P80" s="5"/>
      <c r="Q80" s="5"/>
      <c r="R80" s="1"/>
      <c r="S80" s="1">
        <f t="shared" si="33"/>
        <v>21.666666666666668</v>
      </c>
      <c r="T80" s="1">
        <f t="shared" si="34"/>
        <v>21.666666666666668</v>
      </c>
      <c r="U80" s="1">
        <v>2.7</v>
      </c>
      <c r="V80" s="1">
        <v>3.24</v>
      </c>
      <c r="W80" s="1">
        <v>4.8600000000000003</v>
      </c>
      <c r="X80" s="1">
        <v>7.56</v>
      </c>
      <c r="Y80" s="1">
        <v>3.24</v>
      </c>
      <c r="Z80" s="18" t="s">
        <v>37</v>
      </c>
      <c r="AA80" s="1">
        <f t="shared" si="35"/>
        <v>0</v>
      </c>
      <c r="AB80" s="6">
        <v>2.7</v>
      </c>
      <c r="AC80" s="10">
        <f t="shared" si="37"/>
        <v>0</v>
      </c>
      <c r="AD80" s="1">
        <f t="shared" si="38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119</v>
      </c>
      <c r="B81" s="1" t="s">
        <v>44</v>
      </c>
      <c r="C81" s="1">
        <v>310</v>
      </c>
      <c r="D81" s="1">
        <v>65</v>
      </c>
      <c r="E81" s="1">
        <v>230</v>
      </c>
      <c r="F81" s="1">
        <v>110</v>
      </c>
      <c r="G81" s="6">
        <v>1</v>
      </c>
      <c r="H81" s="1">
        <v>180</v>
      </c>
      <c r="I81" s="1" t="s">
        <v>48</v>
      </c>
      <c r="J81" s="1">
        <v>231</v>
      </c>
      <c r="K81" s="1">
        <f t="shared" si="29"/>
        <v>-1</v>
      </c>
      <c r="L81" s="1">
        <f t="shared" si="31"/>
        <v>230</v>
      </c>
      <c r="M81" s="1"/>
      <c r="N81" s="1">
        <v>260</v>
      </c>
      <c r="O81" s="1">
        <f t="shared" si="32"/>
        <v>46</v>
      </c>
      <c r="P81" s="5">
        <f t="shared" si="36"/>
        <v>274</v>
      </c>
      <c r="Q81" s="5"/>
      <c r="R81" s="1"/>
      <c r="S81" s="1">
        <f t="shared" si="33"/>
        <v>14</v>
      </c>
      <c r="T81" s="1">
        <f t="shared" si="34"/>
        <v>8.0434782608695645</v>
      </c>
      <c r="U81" s="1">
        <v>43</v>
      </c>
      <c r="V81" s="1">
        <v>37</v>
      </c>
      <c r="W81" s="1">
        <v>51</v>
      </c>
      <c r="X81" s="1">
        <v>47</v>
      </c>
      <c r="Y81" s="1">
        <v>48.939</v>
      </c>
      <c r="Z81" s="1"/>
      <c r="AA81" s="1">
        <f t="shared" si="35"/>
        <v>274</v>
      </c>
      <c r="AB81" s="6">
        <v>5</v>
      </c>
      <c r="AC81" s="10">
        <f>MROUND(P81,AB81*AE81)/AB81</f>
        <v>60</v>
      </c>
      <c r="AD81" s="1">
        <f t="shared" si="38"/>
        <v>300</v>
      </c>
      <c r="AE81" s="1">
        <f>VLOOKUP(A81,[1]Sheet!$A:$AF,32,0)</f>
        <v>12</v>
      </c>
      <c r="AF81" s="1">
        <f>VLOOKUP(A81,[1]Sheet!$A:$AG,33,0)</f>
        <v>84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120</v>
      </c>
      <c r="B82" s="1" t="s">
        <v>34</v>
      </c>
      <c r="C82" s="1">
        <v>1098</v>
      </c>
      <c r="D82" s="1"/>
      <c r="E82" s="1">
        <v>185</v>
      </c>
      <c r="F82" s="1">
        <v>854</v>
      </c>
      <c r="G82" s="6">
        <v>0.14000000000000001</v>
      </c>
      <c r="H82" s="1">
        <v>180</v>
      </c>
      <c r="I82" s="1" t="s">
        <v>35</v>
      </c>
      <c r="J82" s="1">
        <v>190</v>
      </c>
      <c r="K82" s="1">
        <f t="shared" si="29"/>
        <v>-5</v>
      </c>
      <c r="L82" s="1">
        <f t="shared" si="31"/>
        <v>185</v>
      </c>
      <c r="M82" s="1"/>
      <c r="N82" s="1">
        <v>0</v>
      </c>
      <c r="O82" s="1">
        <f t="shared" si="32"/>
        <v>37</v>
      </c>
      <c r="P82" s="5"/>
      <c r="Q82" s="5"/>
      <c r="R82" s="1"/>
      <c r="S82" s="1">
        <f t="shared" si="33"/>
        <v>23.081081081081081</v>
      </c>
      <c r="T82" s="1">
        <f t="shared" si="34"/>
        <v>23.081081081081081</v>
      </c>
      <c r="U82" s="1">
        <v>66.400000000000006</v>
      </c>
      <c r="V82" s="1">
        <v>38.6</v>
      </c>
      <c r="W82" s="1">
        <v>56.4</v>
      </c>
      <c r="X82" s="1">
        <v>44.2</v>
      </c>
      <c r="Y82" s="1">
        <v>43.8</v>
      </c>
      <c r="Z82" s="18" t="s">
        <v>37</v>
      </c>
      <c r="AA82" s="1">
        <f t="shared" si="35"/>
        <v>0</v>
      </c>
      <c r="AB82" s="6">
        <v>22</v>
      </c>
      <c r="AC82" s="10">
        <f t="shared" si="37"/>
        <v>0</v>
      </c>
      <c r="AD82" s="1">
        <f t="shared" si="38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6"/>
      <c r="AC83" s="10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6"/>
      <c r="AC84" s="10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6"/>
      <c r="AC85" s="10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6"/>
      <c r="AC86" s="10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6"/>
      <c r="AC87" s="10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6"/>
      <c r="AC88" s="10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6"/>
      <c r="AC89" s="10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6"/>
      <c r="AC90" s="10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6"/>
      <c r="AC91" s="10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6"/>
      <c r="AC92" s="10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6"/>
      <c r="AC93" s="10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6"/>
      <c r="AC94" s="10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6"/>
      <c r="AC95" s="10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6"/>
      <c r="AC96" s="10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6"/>
      <c r="AC97" s="10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6"/>
      <c r="AC98" s="10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6"/>
      <c r="AC99" s="10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6"/>
      <c r="AC100" s="10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6"/>
      <c r="AC101" s="10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6"/>
      <c r="AC102" s="10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6"/>
      <c r="AC103" s="10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6"/>
      <c r="AC104" s="10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6"/>
      <c r="AC105" s="10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6"/>
      <c r="AC106" s="10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6"/>
      <c r="AC107" s="10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6"/>
      <c r="AC108" s="10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6"/>
      <c r="AC109" s="10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6"/>
      <c r="AC110" s="10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6"/>
      <c r="AC111" s="10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6"/>
      <c r="AC112" s="10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6"/>
      <c r="AC113" s="10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6"/>
      <c r="AC114" s="10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6"/>
      <c r="AC115" s="10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6"/>
      <c r="AC116" s="10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6"/>
      <c r="AC117" s="10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6"/>
      <c r="AC118" s="10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6"/>
      <c r="AC119" s="10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6"/>
      <c r="AC120" s="10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6"/>
      <c r="AC121" s="10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6"/>
      <c r="AC122" s="10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6"/>
      <c r="AC123" s="10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6"/>
      <c r="AC124" s="10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6"/>
      <c r="AC125" s="10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6"/>
      <c r="AC126" s="10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6"/>
      <c r="AC127" s="10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6"/>
      <c r="AC128" s="10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6"/>
      <c r="AC129" s="10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6"/>
      <c r="AC130" s="10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6"/>
      <c r="AC131" s="10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6"/>
      <c r="AC132" s="10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6"/>
      <c r="AC133" s="10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6"/>
      <c r="AC134" s="10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6"/>
      <c r="AC135" s="10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6"/>
      <c r="AC136" s="10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6"/>
      <c r="AC137" s="10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6"/>
      <c r="AC138" s="10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6"/>
      <c r="AC139" s="10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6"/>
      <c r="AC140" s="10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6"/>
      <c r="AC141" s="10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6"/>
      <c r="AC142" s="10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6"/>
      <c r="AC143" s="10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6"/>
      <c r="AC144" s="10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6"/>
      <c r="AC145" s="10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6"/>
      <c r="AC146" s="10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6"/>
      <c r="AC147" s="10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6"/>
      <c r="AC148" s="10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6"/>
      <c r="AC149" s="10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6"/>
      <c r="AC150" s="10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6"/>
      <c r="AC151" s="10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6"/>
      <c r="AC152" s="10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6"/>
      <c r="AC153" s="10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6"/>
      <c r="AC154" s="10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6"/>
      <c r="AC155" s="10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6"/>
      <c r="AC156" s="10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6"/>
      <c r="AC157" s="10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6"/>
      <c r="AC158" s="10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6"/>
      <c r="AC159" s="10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6"/>
      <c r="AC160" s="10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6"/>
      <c r="AC161" s="10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6"/>
      <c r="AC162" s="10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6"/>
      <c r="AC163" s="10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6"/>
      <c r="AC164" s="10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6"/>
      <c r="AC165" s="10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6"/>
      <c r="AC166" s="10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6"/>
      <c r="AC167" s="10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6"/>
      <c r="AC168" s="10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6"/>
      <c r="AC169" s="10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6"/>
      <c r="AC170" s="10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6"/>
      <c r="AC171" s="10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6"/>
      <c r="AC172" s="10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6"/>
      <c r="AC173" s="10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6"/>
      <c r="AC174" s="10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6"/>
      <c r="AC175" s="10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6"/>
      <c r="AC176" s="10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6"/>
      <c r="AC177" s="10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6"/>
      <c r="AC178" s="10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6"/>
      <c r="AC179" s="10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6"/>
      <c r="AC180" s="10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6"/>
      <c r="AC181" s="10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6"/>
      <c r="AC182" s="10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6"/>
      <c r="AC183" s="10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6"/>
      <c r="AC184" s="10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6"/>
      <c r="AC185" s="10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6"/>
      <c r="AC186" s="10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6"/>
      <c r="AC187" s="10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6"/>
      <c r="AC188" s="10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6"/>
      <c r="AC189" s="10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6"/>
      <c r="AC190" s="10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6"/>
      <c r="AC191" s="10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6"/>
      <c r="AC192" s="10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6"/>
      <c r="AC193" s="10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6"/>
      <c r="AC194" s="10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6"/>
      <c r="AC195" s="10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6"/>
      <c r="AC196" s="10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6"/>
      <c r="AC197" s="10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6"/>
      <c r="AC198" s="10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6"/>
      <c r="AC199" s="10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6"/>
      <c r="AC200" s="10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6"/>
      <c r="AC201" s="10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6"/>
      <c r="AC202" s="10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6"/>
      <c r="AC203" s="10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6"/>
      <c r="AC204" s="10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6"/>
      <c r="AC205" s="10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6"/>
      <c r="AC206" s="10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6"/>
      <c r="AC207" s="10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6"/>
      <c r="AC208" s="10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6"/>
      <c r="AC209" s="10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6"/>
      <c r="AC210" s="10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6"/>
      <c r="AC211" s="10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6"/>
      <c r="AC212" s="10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6"/>
      <c r="AC213" s="10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6"/>
      <c r="AC214" s="10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6"/>
      <c r="AC215" s="10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6"/>
      <c r="AC216" s="10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6"/>
      <c r="AC217" s="10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6"/>
      <c r="AC218" s="10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6"/>
      <c r="AC219" s="10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6"/>
      <c r="AC220" s="10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6"/>
      <c r="AC221" s="10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6"/>
      <c r="AC222" s="10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6"/>
      <c r="AC223" s="10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6"/>
      <c r="AC224" s="10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6"/>
      <c r="AC225" s="10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6"/>
      <c r="AC226" s="10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6"/>
      <c r="AC227" s="10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6"/>
      <c r="AC228" s="10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6"/>
      <c r="AC229" s="10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6"/>
      <c r="AC230" s="10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6"/>
      <c r="AC231" s="10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6"/>
      <c r="AC232" s="10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6"/>
      <c r="AC233" s="10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6"/>
      <c r="AC234" s="10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6"/>
      <c r="AC235" s="10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6"/>
      <c r="AC236" s="10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6"/>
      <c r="AC237" s="10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6"/>
      <c r="AC238" s="10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6"/>
      <c r="AC239" s="10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6"/>
      <c r="AC240" s="10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6"/>
      <c r="AC241" s="10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6"/>
      <c r="AC242" s="10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6"/>
      <c r="AC243" s="10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6"/>
      <c r="AC244" s="10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6"/>
      <c r="AC245" s="10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6"/>
      <c r="AC246" s="10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6"/>
      <c r="AC247" s="10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6"/>
      <c r="AC248" s="10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6"/>
      <c r="AC249" s="10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6"/>
      <c r="AC250" s="10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6"/>
      <c r="AC251" s="10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6"/>
      <c r="AC252" s="10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6"/>
      <c r="AC253" s="10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6"/>
      <c r="AC254" s="10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6"/>
      <c r="AC255" s="10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6"/>
      <c r="AC256" s="10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6"/>
      <c r="AC257" s="10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6"/>
      <c r="AC258" s="10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6"/>
      <c r="AC259" s="10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6"/>
      <c r="AC260" s="10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6"/>
      <c r="AC261" s="10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6"/>
      <c r="AC262" s="10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6"/>
      <c r="AC263" s="10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6"/>
      <c r="AC264" s="10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6"/>
      <c r="AC265" s="10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6"/>
      <c r="AC266" s="10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6"/>
      <c r="AC267" s="10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6"/>
      <c r="AC268" s="10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6"/>
      <c r="AC269" s="10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6"/>
      <c r="AC270" s="10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6"/>
      <c r="AC271" s="10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6"/>
      <c r="AC272" s="10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6"/>
      <c r="AC273" s="10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6"/>
      <c r="AC274" s="10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6"/>
      <c r="AC275" s="10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6"/>
      <c r="AC276" s="10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6"/>
      <c r="AC277" s="10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6"/>
      <c r="AC278" s="10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6"/>
      <c r="AC279" s="10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6"/>
      <c r="AC280" s="10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6"/>
      <c r="AC281" s="10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6"/>
      <c r="AC282" s="10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6"/>
      <c r="AC283" s="10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6"/>
      <c r="AC284" s="10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6"/>
      <c r="AC285" s="10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6"/>
      <c r="AC286" s="10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6"/>
      <c r="AC287" s="10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6"/>
      <c r="AC288" s="10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6"/>
      <c r="AC289" s="10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6"/>
      <c r="AC290" s="10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6"/>
      <c r="AC291" s="10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6"/>
      <c r="AC292" s="10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6"/>
      <c r="AC293" s="10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6"/>
      <c r="AC294" s="10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6"/>
      <c r="AC295" s="10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6"/>
      <c r="AC296" s="10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6"/>
      <c r="AC297" s="10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6"/>
      <c r="AC298" s="10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6"/>
      <c r="AC299" s="10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6"/>
      <c r="AC300" s="10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6"/>
      <c r="AC301" s="10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6"/>
      <c r="AC302" s="10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6"/>
      <c r="AC303" s="10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6"/>
      <c r="AC304" s="10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6"/>
      <c r="AC305" s="10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6"/>
      <c r="AC306" s="10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6"/>
      <c r="AC307" s="10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6"/>
      <c r="AC308" s="10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6"/>
      <c r="AC309" s="10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6"/>
      <c r="AC310" s="10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6"/>
      <c r="AC311" s="10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6"/>
      <c r="AC312" s="10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6"/>
      <c r="AC313" s="10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6"/>
      <c r="AC314" s="10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6"/>
      <c r="AC315" s="10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6"/>
      <c r="AC316" s="10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6"/>
      <c r="AC317" s="10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6"/>
      <c r="AC318" s="10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6"/>
      <c r="AC319" s="10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6"/>
      <c r="AC320" s="10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6"/>
      <c r="AC321" s="10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6"/>
      <c r="AC322" s="10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6"/>
      <c r="AC323" s="10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6"/>
      <c r="AC324" s="10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6"/>
      <c r="AC325" s="10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6"/>
      <c r="AC326" s="10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6"/>
      <c r="AC327" s="10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6"/>
      <c r="AC328" s="10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6"/>
      <c r="AC329" s="10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6"/>
      <c r="AC330" s="10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6"/>
      <c r="AC331" s="10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6"/>
      <c r="AC332" s="10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6"/>
      <c r="AC333" s="10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6"/>
      <c r="AC334" s="10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6"/>
      <c r="AC335" s="10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6"/>
      <c r="AC336" s="10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6"/>
      <c r="AC337" s="10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6"/>
      <c r="AC338" s="10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6"/>
      <c r="AC339" s="10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6"/>
      <c r="AC340" s="10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6"/>
      <c r="AC341" s="10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6"/>
      <c r="AC342" s="10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6"/>
      <c r="AC343" s="10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6"/>
      <c r="AC344" s="10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6"/>
      <c r="AC345" s="10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6"/>
      <c r="AC346" s="10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6"/>
      <c r="AC347" s="10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6"/>
      <c r="AC348" s="10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6"/>
      <c r="AC349" s="10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6"/>
      <c r="AC350" s="10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6"/>
      <c r="AC351" s="10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6"/>
      <c r="AC352" s="10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6"/>
      <c r="AC353" s="10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6"/>
      <c r="AC354" s="10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6"/>
      <c r="AC355" s="10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6"/>
      <c r="AC356" s="10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6"/>
      <c r="AC357" s="10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6"/>
      <c r="AC358" s="10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6"/>
      <c r="AC359" s="10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6"/>
      <c r="AC360" s="10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6"/>
      <c r="AC361" s="10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6"/>
      <c r="AC362" s="10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6"/>
      <c r="AC363" s="10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6"/>
      <c r="AC364" s="10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6"/>
      <c r="AC365" s="10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6"/>
      <c r="AC366" s="10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6"/>
      <c r="AC367" s="10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6"/>
      <c r="AC368" s="10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6"/>
      <c r="AC369" s="10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6"/>
      <c r="AC370" s="10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6"/>
      <c r="AC371" s="10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6"/>
      <c r="AC372" s="10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6"/>
      <c r="AC373" s="10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6"/>
      <c r="AC374" s="10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6"/>
      <c r="AC375" s="10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6"/>
      <c r="AC376" s="10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6"/>
      <c r="AC377" s="10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6"/>
      <c r="AC378" s="10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6"/>
      <c r="AC379" s="10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6"/>
      <c r="AC380" s="10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6"/>
      <c r="AC381" s="10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6"/>
      <c r="AC382" s="10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6"/>
      <c r="AC383" s="10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6"/>
      <c r="AC384" s="10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6"/>
      <c r="AC385" s="10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6"/>
      <c r="AC386" s="10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6"/>
      <c r="AC387" s="10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6"/>
      <c r="AC388" s="10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6"/>
      <c r="AC389" s="10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6"/>
      <c r="AC390" s="10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6"/>
      <c r="AC391" s="10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6"/>
      <c r="AC392" s="10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6"/>
      <c r="AC393" s="10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6"/>
      <c r="AC394" s="10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6"/>
      <c r="AC395" s="10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6"/>
      <c r="AC396" s="10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6"/>
      <c r="AC397" s="10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6"/>
      <c r="AC398" s="10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6"/>
      <c r="AC399" s="10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6"/>
      <c r="AC400" s="10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6"/>
      <c r="AC401" s="10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6"/>
      <c r="AC402" s="10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6"/>
      <c r="AC403" s="10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6"/>
      <c r="AC404" s="10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6"/>
      <c r="AC405" s="10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6"/>
      <c r="AC406" s="10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6"/>
      <c r="AC407" s="10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6"/>
      <c r="AC408" s="10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6"/>
      <c r="AC409" s="10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6"/>
      <c r="AC410" s="10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6"/>
      <c r="AC411" s="10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6"/>
      <c r="AC412" s="10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6"/>
      <c r="AC413" s="10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6"/>
      <c r="AC414" s="10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6"/>
      <c r="AC415" s="10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6"/>
      <c r="AC416" s="10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6"/>
      <c r="AC417" s="10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6"/>
      <c r="AC418" s="10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6"/>
      <c r="AC419" s="10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6"/>
      <c r="AC420" s="10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6"/>
      <c r="AC421" s="10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6"/>
      <c r="AC422" s="10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6"/>
      <c r="AC423" s="10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6"/>
      <c r="AC424" s="10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6"/>
      <c r="AC425" s="10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6"/>
      <c r="AC426" s="10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6"/>
      <c r="AC427" s="10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6"/>
      <c r="AC428" s="10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6"/>
      <c r="AC429" s="10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6"/>
      <c r="AC430" s="10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6"/>
      <c r="AC431" s="10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6"/>
      <c r="AC432" s="10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6"/>
      <c r="AC433" s="10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6"/>
      <c r="AC434" s="10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6"/>
      <c r="AC435" s="10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6"/>
      <c r="AC436" s="10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6"/>
      <c r="AC437" s="10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6"/>
      <c r="AC438" s="10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6"/>
      <c r="AC439" s="10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6"/>
      <c r="AC440" s="10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6"/>
      <c r="AC441" s="10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6"/>
      <c r="AC442" s="10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6"/>
      <c r="AC443" s="10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6"/>
      <c r="AC444" s="10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6"/>
      <c r="AC445" s="10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6"/>
      <c r="AC446" s="10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6"/>
      <c r="AC447" s="10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6"/>
      <c r="AC448" s="10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6"/>
      <c r="AC449" s="10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6"/>
      <c r="AC450" s="10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6"/>
      <c r="AC451" s="10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6"/>
      <c r="AC452" s="10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6"/>
      <c r="AC453" s="10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6"/>
      <c r="AC454" s="10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6"/>
      <c r="AC455" s="10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6"/>
      <c r="AC456" s="10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6"/>
      <c r="AC457" s="10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6"/>
      <c r="AC458" s="10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6"/>
      <c r="AC459" s="10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6"/>
      <c r="AC460" s="10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6"/>
      <c r="AC461" s="10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6"/>
      <c r="AC462" s="10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6"/>
      <c r="AC463" s="10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6"/>
      <c r="AC464" s="10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6"/>
      <c r="AC465" s="10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6"/>
      <c r="AC466" s="10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6"/>
      <c r="AC467" s="10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6"/>
      <c r="AC468" s="10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6"/>
      <c r="AC469" s="10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6"/>
      <c r="AC470" s="10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6"/>
      <c r="AC471" s="10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6"/>
      <c r="AC472" s="10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6"/>
      <c r="AC473" s="10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6"/>
      <c r="AC474" s="10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6"/>
      <c r="AC475" s="10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6"/>
      <c r="AC476" s="10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6"/>
      <c r="AC477" s="10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6"/>
      <c r="AC478" s="10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6"/>
      <c r="AC479" s="10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6"/>
      <c r="AC480" s="10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6"/>
      <c r="AC481" s="10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6"/>
      <c r="AC482" s="10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6"/>
      <c r="AC483" s="10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6"/>
      <c r="AC484" s="10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6"/>
      <c r="AC485" s="10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6"/>
      <c r="AC486" s="10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6"/>
      <c r="AC487" s="10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6"/>
      <c r="AC488" s="10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6"/>
      <c r="AC489" s="10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6"/>
      <c r="AC490" s="10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6"/>
      <c r="AC491" s="10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6"/>
      <c r="AC492" s="10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6"/>
      <c r="AC493" s="10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6"/>
      <c r="AC494" s="10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6"/>
      <c r="AC495" s="10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6"/>
      <c r="AC496" s="10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6"/>
      <c r="AC497" s="10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6"/>
      <c r="AC498" s="10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6"/>
      <c r="AC499" s="10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6"/>
      <c r="AC500" s="10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D82" xr:uid="{C9A961E7-4F4F-4828-81B1-E6A39C778EDB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2024-06-13T12:02:36Z</dcterms:created>
  <dcterms:modified xsi:type="dcterms:W3CDTF">2024-06-14T08:33:11Z</dcterms:modified>
</cp:coreProperties>
</file>