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6,24 ПОКОМ ЗПФ филиалы\"/>
    </mc:Choice>
  </mc:AlternateContent>
  <xr:revisionPtr revIDLastSave="0" documentId="13_ncr:1_{7FF8BA60-D18D-419B-A1FD-80652E1F70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2" i="1" l="1"/>
  <c r="AI72" i="1" s="1"/>
  <c r="AH70" i="1"/>
  <c r="AI70" i="1" s="1"/>
  <c r="AH68" i="1"/>
  <c r="AI68" i="1" s="1"/>
  <c r="AH65" i="1"/>
  <c r="AI65" i="1" s="1"/>
  <c r="AH64" i="1"/>
  <c r="AI64" i="1" s="1"/>
  <c r="AH63" i="1"/>
  <c r="AI63" i="1" s="1"/>
  <c r="AH62" i="1"/>
  <c r="AI62" i="1" s="1"/>
  <c r="AH61" i="1"/>
  <c r="AI61" i="1" s="1"/>
  <c r="AH60" i="1"/>
  <c r="AI60" i="1" s="1"/>
  <c r="AH59" i="1"/>
  <c r="AI59" i="1" s="1"/>
  <c r="AH54" i="1"/>
  <c r="AI54" i="1" s="1"/>
  <c r="AH52" i="1"/>
  <c r="AI52" i="1" s="1"/>
  <c r="AH51" i="1"/>
  <c r="AI51" i="1" s="1"/>
  <c r="AH50" i="1"/>
  <c r="AI50" i="1" s="1"/>
  <c r="AH49" i="1"/>
  <c r="AI49" i="1" s="1"/>
  <c r="AH48" i="1"/>
  <c r="AI48" i="1" s="1"/>
  <c r="AH47" i="1"/>
  <c r="AI47" i="1" s="1"/>
  <c r="AH44" i="1"/>
  <c r="AI44" i="1" s="1"/>
  <c r="AH39" i="1"/>
  <c r="AI39" i="1" s="1"/>
  <c r="AH35" i="1"/>
  <c r="AI35" i="1" s="1"/>
  <c r="AH29" i="1"/>
  <c r="AI29" i="1" s="1"/>
  <c r="AH28" i="1"/>
  <c r="AI28" i="1" s="1"/>
  <c r="AH25" i="1"/>
  <c r="AI25" i="1" s="1"/>
  <c r="AH22" i="1"/>
  <c r="AI22" i="1" s="1"/>
  <c r="AH21" i="1"/>
  <c r="AI21" i="1" s="1"/>
  <c r="AH18" i="1"/>
  <c r="AI18" i="1" s="1"/>
  <c r="AH15" i="1"/>
  <c r="AI15" i="1" s="1"/>
  <c r="AH13" i="1"/>
  <c r="AI13" i="1" s="1"/>
  <c r="AH10" i="1"/>
  <c r="AI10" i="1" s="1"/>
  <c r="AH8" i="1"/>
  <c r="Q70" i="1"/>
  <c r="AF70" i="1" s="1"/>
  <c r="AG70" i="1" s="1"/>
  <c r="Q62" i="1"/>
  <c r="AF62" i="1" s="1"/>
  <c r="AG62" i="1" s="1"/>
  <c r="Q59" i="1"/>
  <c r="AF59" i="1" s="1"/>
  <c r="AG59" i="1" s="1"/>
  <c r="Q48" i="1"/>
  <c r="AF48" i="1" s="1"/>
  <c r="AG48" i="1" s="1"/>
  <c r="Q47" i="1"/>
  <c r="AF47" i="1" s="1"/>
  <c r="AG47" i="1" s="1"/>
  <c r="Q46" i="1"/>
  <c r="AC46" i="1" s="1"/>
  <c r="Q43" i="1"/>
  <c r="AC43" i="1" s="1"/>
  <c r="Q29" i="1"/>
  <c r="AF29" i="1" s="1"/>
  <c r="AG29" i="1" s="1"/>
  <c r="Q28" i="1"/>
  <c r="AF28" i="1" s="1"/>
  <c r="AG28" i="1" s="1"/>
  <c r="Q21" i="1"/>
  <c r="AF21" i="1" s="1"/>
  <c r="AG21" i="1" s="1"/>
  <c r="Q18" i="1"/>
  <c r="AF18" i="1" s="1"/>
  <c r="AG18" i="1" s="1"/>
  <c r="AD72" i="1"/>
  <c r="AD71" i="1"/>
  <c r="AD70" i="1"/>
  <c r="AD69" i="1"/>
  <c r="AD68" i="1"/>
  <c r="AD65" i="1"/>
  <c r="AD64" i="1"/>
  <c r="AD63" i="1"/>
  <c r="AD62" i="1"/>
  <c r="AD61" i="1"/>
  <c r="AD60" i="1"/>
  <c r="AD59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39" i="1"/>
  <c r="AD35" i="1"/>
  <c r="AD29" i="1"/>
  <c r="AD28" i="1"/>
  <c r="AD25" i="1"/>
  <c r="AD22" i="1"/>
  <c r="AD21" i="1"/>
  <c r="AD20" i="1"/>
  <c r="AD18" i="1"/>
  <c r="AD15" i="1"/>
  <c r="AD13" i="1"/>
  <c r="AD10" i="1"/>
  <c r="AD8" i="1"/>
  <c r="AC62" i="1"/>
  <c r="R5" i="1"/>
  <c r="AC21" i="1" l="1"/>
  <c r="AI8" i="1"/>
  <c r="AC29" i="1"/>
  <c r="AC48" i="1"/>
  <c r="AC18" i="1"/>
  <c r="AC28" i="1"/>
  <c r="AC47" i="1"/>
  <c r="AC59" i="1"/>
  <c r="AC70" i="1"/>
  <c r="AD5" i="1"/>
  <c r="AC7" i="1"/>
  <c r="AC9" i="1"/>
  <c r="AC11" i="1"/>
  <c r="AC12" i="1"/>
  <c r="AC14" i="1"/>
  <c r="AC16" i="1"/>
  <c r="AC17" i="1"/>
  <c r="AC19" i="1"/>
  <c r="AC23" i="1"/>
  <c r="AC24" i="1"/>
  <c r="AC26" i="1"/>
  <c r="AC27" i="1"/>
  <c r="AC30" i="1"/>
  <c r="AC31" i="1"/>
  <c r="AC32" i="1"/>
  <c r="AC33" i="1"/>
  <c r="AC34" i="1"/>
  <c r="AC36" i="1"/>
  <c r="AC37" i="1"/>
  <c r="AC38" i="1"/>
  <c r="AC40" i="1"/>
  <c r="AC41" i="1"/>
  <c r="AC55" i="1"/>
  <c r="AC56" i="1"/>
  <c r="AC57" i="1"/>
  <c r="AC58" i="1"/>
  <c r="AC66" i="1"/>
  <c r="AC67" i="1"/>
  <c r="AC6" i="1"/>
  <c r="F28" i="1" l="1"/>
  <c r="E28" i="1"/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H20" i="1" s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H42" i="1" s="1"/>
  <c r="AI42" i="1" s="1"/>
  <c r="AJ43" i="1"/>
  <c r="AJ44" i="1"/>
  <c r="AJ45" i="1"/>
  <c r="AH45" i="1" s="1"/>
  <c r="AI45" i="1" s="1"/>
  <c r="AJ46" i="1"/>
  <c r="AJ47" i="1"/>
  <c r="AJ48" i="1"/>
  <c r="AJ49" i="1"/>
  <c r="AJ50" i="1"/>
  <c r="AJ51" i="1"/>
  <c r="AJ52" i="1"/>
  <c r="AJ53" i="1"/>
  <c r="AH53" i="1" s="1"/>
  <c r="AI53" i="1" s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H69" i="1" s="1"/>
  <c r="AI69" i="1" s="1"/>
  <c r="AJ70" i="1"/>
  <c r="AJ71" i="1"/>
  <c r="AH71" i="1" s="1"/>
  <c r="AI71" i="1" s="1"/>
  <c r="AJ72" i="1"/>
  <c r="AJ6" i="1"/>
  <c r="AF46" i="1" l="1"/>
  <c r="AG46" i="1" s="1"/>
  <c r="AH46" i="1"/>
  <c r="AI46" i="1" s="1"/>
  <c r="AI20" i="1"/>
  <c r="AF43" i="1"/>
  <c r="AG43" i="1" s="1"/>
  <c r="AH43" i="1"/>
  <c r="AI43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6" i="1"/>
  <c r="AH5" i="1" l="1"/>
  <c r="AI5" i="1"/>
  <c r="P72" i="1"/>
  <c r="Q72" i="1" s="1"/>
  <c r="P49" i="1"/>
  <c r="Q49" i="1" s="1"/>
  <c r="P71" i="1"/>
  <c r="Q71" i="1" s="1"/>
  <c r="AF71" i="1" s="1"/>
  <c r="P69" i="1"/>
  <c r="Q69" i="1" s="1"/>
  <c r="AF69" i="1" s="1"/>
  <c r="P65" i="1"/>
  <c r="Q65" i="1" s="1"/>
  <c r="P63" i="1"/>
  <c r="Q63" i="1" s="1"/>
  <c r="P61" i="1"/>
  <c r="Q61" i="1" s="1"/>
  <c r="P53" i="1"/>
  <c r="Q53" i="1" s="1"/>
  <c r="AF53" i="1" s="1"/>
  <c r="P51" i="1"/>
  <c r="Q51" i="1" s="1"/>
  <c r="P45" i="1"/>
  <c r="Q45" i="1" s="1"/>
  <c r="AF45" i="1" s="1"/>
  <c r="P39" i="1"/>
  <c r="Q39" i="1" s="1"/>
  <c r="P35" i="1"/>
  <c r="Q35" i="1" s="1"/>
  <c r="P25" i="1"/>
  <c r="Q25" i="1" s="1"/>
  <c r="P15" i="1"/>
  <c r="Q15" i="1" s="1"/>
  <c r="P13" i="1"/>
  <c r="Q13" i="1" s="1"/>
  <c r="P68" i="1"/>
  <c r="Q68" i="1" s="1"/>
  <c r="P64" i="1"/>
  <c r="Q64" i="1" s="1"/>
  <c r="P60" i="1"/>
  <c r="Q60" i="1" s="1"/>
  <c r="P54" i="1"/>
  <c r="Q54" i="1" s="1"/>
  <c r="P52" i="1"/>
  <c r="Q52" i="1" s="1"/>
  <c r="P50" i="1"/>
  <c r="Q50" i="1" s="1"/>
  <c r="P44" i="1"/>
  <c r="Q44" i="1" s="1"/>
  <c r="P42" i="1"/>
  <c r="Q42" i="1" s="1"/>
  <c r="AF42" i="1" s="1"/>
  <c r="P22" i="1"/>
  <c r="Q22" i="1" s="1"/>
  <c r="P20" i="1"/>
  <c r="Q20" i="1" s="1"/>
  <c r="AF20" i="1" s="1"/>
  <c r="P10" i="1"/>
  <c r="Q10" i="1" s="1"/>
  <c r="P8" i="1"/>
  <c r="Q8" i="1" s="1"/>
  <c r="V72" i="1"/>
  <c r="U70" i="1"/>
  <c r="V70" i="1"/>
  <c r="V68" i="1"/>
  <c r="U66" i="1"/>
  <c r="V66" i="1"/>
  <c r="V64" i="1"/>
  <c r="U62" i="1"/>
  <c r="V62" i="1"/>
  <c r="V60" i="1"/>
  <c r="U58" i="1"/>
  <c r="V58" i="1"/>
  <c r="U56" i="1"/>
  <c r="V56" i="1"/>
  <c r="V53" i="1"/>
  <c r="V51" i="1"/>
  <c r="V49" i="1"/>
  <c r="U47" i="1"/>
  <c r="V47" i="1"/>
  <c r="V45" i="1"/>
  <c r="U43" i="1"/>
  <c r="V43" i="1"/>
  <c r="U41" i="1"/>
  <c r="V41" i="1"/>
  <c r="V39" i="1"/>
  <c r="U37" i="1"/>
  <c r="V37" i="1"/>
  <c r="V35" i="1"/>
  <c r="U33" i="1"/>
  <c r="V33" i="1"/>
  <c r="U31" i="1"/>
  <c r="V31" i="1"/>
  <c r="U29" i="1"/>
  <c r="V29" i="1"/>
  <c r="U27" i="1"/>
  <c r="V27" i="1"/>
  <c r="V25" i="1"/>
  <c r="U23" i="1"/>
  <c r="V23" i="1"/>
  <c r="U21" i="1"/>
  <c r="V21" i="1"/>
  <c r="U19" i="1"/>
  <c r="V19" i="1"/>
  <c r="U17" i="1"/>
  <c r="V17" i="1"/>
  <c r="V15" i="1"/>
  <c r="V13" i="1"/>
  <c r="U11" i="1"/>
  <c r="V11" i="1"/>
  <c r="U9" i="1"/>
  <c r="V9" i="1"/>
  <c r="U7" i="1"/>
  <c r="V7" i="1"/>
  <c r="V6" i="1"/>
  <c r="U6" i="1"/>
  <c r="V71" i="1"/>
  <c r="V69" i="1"/>
  <c r="U67" i="1"/>
  <c r="V67" i="1"/>
  <c r="V65" i="1"/>
  <c r="V63" i="1"/>
  <c r="V61" i="1"/>
  <c r="U59" i="1"/>
  <c r="V59" i="1"/>
  <c r="U57" i="1"/>
  <c r="V57" i="1"/>
  <c r="U55" i="1"/>
  <c r="V55" i="1"/>
  <c r="V54" i="1"/>
  <c r="V52" i="1"/>
  <c r="V50" i="1"/>
  <c r="U48" i="1"/>
  <c r="V48" i="1"/>
  <c r="U46" i="1"/>
  <c r="V46" i="1"/>
  <c r="V44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V22" i="1"/>
  <c r="V20" i="1"/>
  <c r="U18" i="1"/>
  <c r="V18" i="1"/>
  <c r="U16" i="1"/>
  <c r="V16" i="1"/>
  <c r="U14" i="1"/>
  <c r="V14" i="1"/>
  <c r="U12" i="1"/>
  <c r="V12" i="1"/>
  <c r="V10" i="1"/>
  <c r="V8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F8" i="1" l="1"/>
  <c r="AC8" i="1"/>
  <c r="Q5" i="1"/>
  <c r="AG20" i="1"/>
  <c r="AC20" i="1"/>
  <c r="AG42" i="1"/>
  <c r="AC42" i="1"/>
  <c r="AF50" i="1"/>
  <c r="AG50" i="1" s="1"/>
  <c r="AC50" i="1"/>
  <c r="AF54" i="1"/>
  <c r="AG54" i="1" s="1"/>
  <c r="AC54" i="1"/>
  <c r="AF64" i="1"/>
  <c r="AG64" i="1" s="1"/>
  <c r="AC64" i="1"/>
  <c r="AF13" i="1"/>
  <c r="AG13" i="1" s="1"/>
  <c r="AC13" i="1"/>
  <c r="AF25" i="1"/>
  <c r="AG25" i="1" s="1"/>
  <c r="AC25" i="1"/>
  <c r="AF39" i="1"/>
  <c r="AG39" i="1" s="1"/>
  <c r="AC39" i="1"/>
  <c r="AC51" i="1"/>
  <c r="AF51" i="1"/>
  <c r="AG51" i="1" s="1"/>
  <c r="AF61" i="1"/>
  <c r="AG61" i="1" s="1"/>
  <c r="AC61" i="1"/>
  <c r="AF65" i="1"/>
  <c r="AG65" i="1" s="1"/>
  <c r="AC65" i="1"/>
  <c r="AG71" i="1"/>
  <c r="AC71" i="1"/>
  <c r="AF72" i="1"/>
  <c r="AG72" i="1" s="1"/>
  <c r="AC72" i="1"/>
  <c r="AF10" i="1"/>
  <c r="AG10" i="1" s="1"/>
  <c r="AC10" i="1"/>
  <c r="AF22" i="1"/>
  <c r="AG22" i="1" s="1"/>
  <c r="AC22" i="1"/>
  <c r="AF44" i="1"/>
  <c r="AG44" i="1" s="1"/>
  <c r="AC44" i="1"/>
  <c r="AF52" i="1"/>
  <c r="AG52" i="1" s="1"/>
  <c r="AC52" i="1"/>
  <c r="AF60" i="1"/>
  <c r="AG60" i="1" s="1"/>
  <c r="AC60" i="1"/>
  <c r="AF68" i="1"/>
  <c r="AG68" i="1" s="1"/>
  <c r="AC68" i="1"/>
  <c r="AF15" i="1"/>
  <c r="AG15" i="1" s="1"/>
  <c r="AC15" i="1"/>
  <c r="AF35" i="1"/>
  <c r="AG35" i="1" s="1"/>
  <c r="AC35" i="1"/>
  <c r="AG45" i="1"/>
  <c r="AC45" i="1"/>
  <c r="AG53" i="1"/>
  <c r="AC53" i="1"/>
  <c r="AF63" i="1"/>
  <c r="AG63" i="1" s="1"/>
  <c r="AC63" i="1"/>
  <c r="AG69" i="1"/>
  <c r="AC69" i="1"/>
  <c r="AF49" i="1"/>
  <c r="AG49" i="1" s="1"/>
  <c r="AC49" i="1"/>
  <c r="U72" i="1"/>
  <c r="U49" i="1"/>
  <c r="P5" i="1"/>
  <c r="U8" i="1"/>
  <c r="U10" i="1"/>
  <c r="U20" i="1"/>
  <c r="U22" i="1"/>
  <c r="U42" i="1"/>
  <c r="U44" i="1"/>
  <c r="U50" i="1"/>
  <c r="U52" i="1"/>
  <c r="U54" i="1"/>
  <c r="U61" i="1"/>
  <c r="U63" i="1"/>
  <c r="U65" i="1"/>
  <c r="U69" i="1"/>
  <c r="U71" i="1"/>
  <c r="U13" i="1"/>
  <c r="U15" i="1"/>
  <c r="U25" i="1"/>
  <c r="U35" i="1"/>
  <c r="U39" i="1"/>
  <c r="U45" i="1"/>
  <c r="U51" i="1"/>
  <c r="U53" i="1"/>
  <c r="U60" i="1"/>
  <c r="U64" i="1"/>
  <c r="U68" i="1"/>
  <c r="K5" i="1"/>
  <c r="AC5" i="1" l="1"/>
  <c r="AG8" i="1"/>
  <c r="AG5" i="1" s="1"/>
  <c r="AF5" i="1"/>
</calcChain>
</file>

<file path=xl/sharedStrings.xml><?xml version="1.0" encoding="utf-8"?>
<sst xmlns="http://schemas.openxmlformats.org/spreadsheetml/2006/main" count="290" uniqueCount="120">
  <si>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</si>
  <si>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</si>
  <si>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</si>
  <si>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</si>
  <si>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</si>
  <si>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</si>
  <si>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</si>
  <si>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</si>
  <si>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</si>
  <si>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</si>
  <si>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</si>
  <si>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</si>
  <si>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</si>
  <si>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</si>
  <si>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</si>
  <si>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</si>
  <si>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</si>
  <si>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</si>
  <si>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</si>
  <si>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</si>
  <si>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</si>
  <si>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</si>
  <si>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</si>
  <si>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</si>
  <si>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</si>
  <si>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</si>
  <si>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20,06,</t>
  </si>
  <si>
    <t>13,06,</t>
  </si>
  <si>
    <t>06,06,</t>
  </si>
  <si>
    <t>30,05,</t>
  </si>
  <si>
    <t>23,05,</t>
  </si>
  <si>
    <t>16,05,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</si>
  <si>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</si>
  <si>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</si>
  <si>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</si>
  <si>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</si>
  <si>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</si>
  <si>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</si>
  <si>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</si>
  <si>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</si>
  <si>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</si>
  <si>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</si>
  <si>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</si>
  <si>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</si>
  <si>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</si>
  <si>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</si>
  <si>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</si>
  <si>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</si>
  <si>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</si>
  <si>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</si>
  <si>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новинка (Сарана)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</si>
  <si>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</si>
  <si>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</si>
  <si>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</si>
  <si>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</si>
  <si>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</si>
  <si>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</si>
  <si>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</si>
  <si>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</si>
  <si>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</si>
  <si>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</si>
  <si>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</si>
  <si>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</si>
  <si>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</si>
  <si>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</si>
  <si>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</si>
  <si>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</si>
  <si>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</si>
  <si>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</si>
  <si>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</si>
  <si>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</si>
  <si>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</si>
  <si>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</si>
  <si>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</si>
  <si>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</si>
  <si>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</si>
  <si>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</si>
  <si>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</si>
  <si>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</si>
  <si>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</si>
  <si>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</si>
  <si>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</si>
  <si>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</si>
  <si>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</si>
  <si>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</si>
  <si>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</si>
  <si>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</si>
  <si>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</si>
  <si>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</si>
  <si>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</si>
  <si>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</si>
  <si>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Лушанск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</si>
  <si>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</si>
  <si>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</si>
  <si>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</si>
  <si>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</si>
  <si>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необходимо увеличить продажи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</si>
  <si>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</si>
  <si>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</si>
  <si>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</si>
  <si>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</si>
  <si>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</si>
  <si>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</si>
  <si>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</si>
  <si>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</si>
  <si>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</si>
  <si>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</si>
  <si>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</si>
  <si>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</si>
  <si>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</si>
  <si>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</si>
  <si>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</si>
  <si>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слой</t>
  </si>
  <si>
    <t>паллет</t>
  </si>
  <si>
    <r>
      <t xml:space="preserve">нет потребности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</si>
  <si>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новинка (Сарана) / завод не отгрузил</t>
  </si>
  <si>
    <t>завод не отгрузил</t>
  </si>
  <si>
    <t>заказ</t>
  </si>
  <si>
    <t>24,06,(1)</t>
  </si>
  <si>
    <t>24,06,(2)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</si>
</sst>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6" fillId="6" borderId="1" xfId="1" applyNumberFormat="1" applyFont="1" applyFill="1"/>
    <xf numFmtId="164" fontId="6" fillId="0" borderId="1" xfId="1" applyNumberFormat="1" applyFont="1"/>
    <xf numFmtId="164" fontId="1" fillId="0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5" fontId="8" fillId="0" borderId="1" xfId="1" applyNumberFormat="1" applyFont="1"/>
    <xf numFmtId="164" fontId="8" fillId="0" borderId="1" xfId="1" applyNumberFormat="1" applyFont="1"/>
    <xf numFmtId="165" fontId="9" fillId="2" borderId="1" xfId="1" applyNumberFormat="1" applyFont="1" applyFill="1"/>
    <xf numFmtId="164" fontId="9" fillId="2" borderId="1" xfId="1" applyNumberFormat="1" applyFont="1" applyFill="1"/>
    <xf numFmtId="165" fontId="8" fillId="3" borderId="1" xfId="1" applyNumberFormat="1" applyFont="1" applyFill="1"/>
    <xf numFmtId="164" fontId="8" fillId="3" borderId="1" xfId="1" applyNumberFormat="1" applyFont="1" applyFill="1"/>
    <xf numFmtId="165" fontId="7" fillId="0" borderId="0" xfId="0" applyNumberFormat="1" applyFont="1"/>
    <xf numFmtId="0" fontId="7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13,06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</row>
        <row r="4">
          <cell r="N4" t="str">
            <v>10,06,</v>
          </cell>
          <cell r="O4" t="str">
            <v>13,06,</v>
          </cell>
          <cell r="U4" t="str">
            <v>06,06,</v>
          </cell>
          <cell r="V4" t="str">
            <v>30,05,</v>
          </cell>
          <cell r="W4" t="str">
            <v>23,05,</v>
          </cell>
          <cell r="X4" t="str">
            <v>16,05,</v>
          </cell>
          <cell r="Y4" t="str">
            <v>09,05,</v>
          </cell>
          <cell r="AC4" t="str">
            <v>16,06,</v>
          </cell>
        </row>
        <row r="5">
          <cell r="E5">
            <v>17492.106</v>
          </cell>
          <cell r="F5">
            <v>16125.294</v>
          </cell>
          <cell r="J5">
            <v>16946.8</v>
          </cell>
          <cell r="K5">
            <v>545.30599999999981</v>
          </cell>
          <cell r="L5">
            <v>0</v>
          </cell>
          <cell r="M5">
            <v>0</v>
          </cell>
          <cell r="N5">
            <v>20560.3</v>
          </cell>
          <cell r="O5">
            <v>3498.4212000000007</v>
          </cell>
          <cell r="P5">
            <v>14256.162799999996</v>
          </cell>
          <cell r="Q5">
            <v>0</v>
          </cell>
          <cell r="U5">
            <v>3943.1400000000003</v>
          </cell>
          <cell r="V5">
            <v>3431.1400000000003</v>
          </cell>
          <cell r="W5">
            <v>3849.3400000000006</v>
          </cell>
          <cell r="X5">
            <v>3552.1799999999994</v>
          </cell>
          <cell r="Y5">
            <v>2954.86</v>
          </cell>
          <cell r="AA5">
            <v>10771.932799999999</v>
          </cell>
          <cell r="AC5">
            <v>2461</v>
          </cell>
          <cell r="AD5">
            <v>10829.4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G6">
            <v>0</v>
          </cell>
          <cell r="H6" t="e">
            <v>#N/A</v>
          </cell>
          <cell r="I6" t="str">
            <v>матрица</v>
          </cell>
          <cell r="K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нет потребности</v>
          </cell>
          <cell r="AA6">
            <v>0</v>
          </cell>
          <cell r="AB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 t="e">
            <v>#N/A</v>
          </cell>
          <cell r="I7" t="str">
            <v>матрица</v>
          </cell>
          <cell r="K7">
            <v>0</v>
          </cell>
          <cell r="O7">
            <v>0</v>
          </cell>
          <cell r="S7" t="e">
            <v>#DIV/0!</v>
          </cell>
          <cell r="T7" t="e">
            <v>#DIV/0!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нет потребности</v>
          </cell>
          <cell r="AA7">
            <v>0</v>
          </cell>
          <cell r="AB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1272</v>
          </cell>
          <cell r="D8">
            <v>396</v>
          </cell>
          <cell r="E8">
            <v>971</v>
          </cell>
          <cell r="F8">
            <v>526</v>
          </cell>
          <cell r="G8">
            <v>0.3</v>
          </cell>
          <cell r="H8">
            <v>180</v>
          </cell>
          <cell r="I8" t="str">
            <v>матрица</v>
          </cell>
          <cell r="J8">
            <v>952</v>
          </cell>
          <cell r="K8">
            <v>19</v>
          </cell>
          <cell r="N8">
            <v>1044</v>
          </cell>
          <cell r="O8">
            <v>194.2</v>
          </cell>
          <cell r="P8">
            <v>1148.7999999999997</v>
          </cell>
          <cell r="S8">
            <v>14</v>
          </cell>
          <cell r="T8">
            <v>8.0844490216271883</v>
          </cell>
          <cell r="U8">
            <v>182</v>
          </cell>
          <cell r="V8">
            <v>160.19999999999999</v>
          </cell>
          <cell r="W8">
            <v>200.6</v>
          </cell>
          <cell r="X8">
            <v>144.4</v>
          </cell>
          <cell r="Y8">
            <v>133.80000000000001</v>
          </cell>
          <cell r="AA8">
            <v>344.63999999999993</v>
          </cell>
          <cell r="AB8">
            <v>12</v>
          </cell>
          <cell r="AC8">
            <v>96</v>
          </cell>
          <cell r="AD8">
            <v>345.59999999999997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 t="e">
            <v>#N/A</v>
          </cell>
          <cell r="I9" t="str">
            <v>матрица</v>
          </cell>
          <cell r="K9">
            <v>0</v>
          </cell>
          <cell r="O9">
            <v>0</v>
          </cell>
          <cell r="S9" t="e">
            <v>#DIV/0!</v>
          </cell>
          <cell r="T9" t="e">
            <v>#DIV/0!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нет потребности</v>
          </cell>
          <cell r="AA9">
            <v>0</v>
          </cell>
          <cell r="AB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815</v>
          </cell>
          <cell r="D10">
            <v>1553</v>
          </cell>
          <cell r="E10">
            <v>1025</v>
          </cell>
          <cell r="F10">
            <v>1179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1005</v>
          </cell>
          <cell r="K10">
            <v>20</v>
          </cell>
          <cell r="N10">
            <v>1116</v>
          </cell>
          <cell r="O10">
            <v>205</v>
          </cell>
          <cell r="P10">
            <v>575</v>
          </cell>
          <cell r="S10">
            <v>14</v>
          </cell>
          <cell r="T10">
            <v>11.195121951219512</v>
          </cell>
          <cell r="U10">
            <v>236.8</v>
          </cell>
          <cell r="V10">
            <v>226.2</v>
          </cell>
          <cell r="W10">
            <v>211.4</v>
          </cell>
          <cell r="X10">
            <v>220</v>
          </cell>
          <cell r="Y10">
            <v>195.4</v>
          </cell>
          <cell r="AA10">
            <v>172.5</v>
          </cell>
          <cell r="AB10">
            <v>12</v>
          </cell>
          <cell r="AC10">
            <v>48</v>
          </cell>
          <cell r="AD10">
            <v>172.79999999999998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 t="e">
            <v>#N/A</v>
          </cell>
          <cell r="I11" t="str">
            <v>матрица</v>
          </cell>
          <cell r="K11">
            <v>0</v>
          </cell>
          <cell r="O11">
            <v>0</v>
          </cell>
          <cell r="S11" t="e">
            <v>#DIV/0!</v>
          </cell>
          <cell r="T11" t="e">
            <v>#DIV/0!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нет потребности</v>
          </cell>
          <cell r="AA11">
            <v>0</v>
          </cell>
          <cell r="AB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 t="e">
            <v>#N/A</v>
          </cell>
          <cell r="I12" t="str">
            <v>матрица</v>
          </cell>
          <cell r="K12">
            <v>0</v>
          </cell>
          <cell r="O12">
            <v>0</v>
          </cell>
          <cell r="S12" t="e">
            <v>#DIV/0!</v>
          </cell>
          <cell r="T12" t="e">
            <v>#DIV/0!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нет потребности</v>
          </cell>
          <cell r="AA12">
            <v>0</v>
          </cell>
          <cell r="AB12">
            <v>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253</v>
          </cell>
          <cell r="D13">
            <v>82.5</v>
          </cell>
          <cell r="E13">
            <v>225.5</v>
          </cell>
          <cell r="F13">
            <v>93.5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224.5</v>
          </cell>
          <cell r="K13">
            <v>1</v>
          </cell>
          <cell r="N13">
            <v>220</v>
          </cell>
          <cell r="O13">
            <v>45.1</v>
          </cell>
          <cell r="P13">
            <v>317.89999999999998</v>
          </cell>
          <cell r="S13">
            <v>13.999999999999998</v>
          </cell>
          <cell r="T13">
            <v>6.9512195121951219</v>
          </cell>
          <cell r="U13">
            <v>38.5</v>
          </cell>
          <cell r="V13">
            <v>34.1</v>
          </cell>
          <cell r="W13">
            <v>19.8</v>
          </cell>
          <cell r="X13">
            <v>58.3</v>
          </cell>
          <cell r="Y13">
            <v>27.5</v>
          </cell>
          <cell r="AA13">
            <v>317.89999999999998</v>
          </cell>
          <cell r="AB13">
            <v>5.5</v>
          </cell>
          <cell r="AC13">
            <v>58</v>
          </cell>
          <cell r="AD13">
            <v>319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S14" t="e">
            <v>#DIV/0!</v>
          </cell>
          <cell r="T14" t="e">
            <v>#DIV/0!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нет потребности</v>
          </cell>
          <cell r="AA14">
            <v>0</v>
          </cell>
          <cell r="AB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40.700000000000003</v>
          </cell>
          <cell r="E15">
            <v>18.5</v>
          </cell>
          <cell r="F15">
            <v>18.5</v>
          </cell>
          <cell r="G15">
            <v>1</v>
          </cell>
          <cell r="H15">
            <v>180</v>
          </cell>
          <cell r="I15" t="str">
            <v>матрица</v>
          </cell>
          <cell r="J15">
            <v>26</v>
          </cell>
          <cell r="K15">
            <v>-7.5</v>
          </cell>
          <cell r="N15">
            <v>0</v>
          </cell>
          <cell r="O15">
            <v>3.7</v>
          </cell>
          <cell r="P15">
            <v>29.6</v>
          </cell>
          <cell r="S15">
            <v>13</v>
          </cell>
          <cell r="T15">
            <v>5</v>
          </cell>
          <cell r="U15">
            <v>0.74</v>
          </cell>
          <cell r="V15">
            <v>0</v>
          </cell>
          <cell r="W15">
            <v>2.96</v>
          </cell>
          <cell r="X15">
            <v>3.7</v>
          </cell>
          <cell r="Y15">
            <v>2.2200000000000002</v>
          </cell>
          <cell r="AA15">
            <v>29.6</v>
          </cell>
          <cell r="AB15">
            <v>3.7</v>
          </cell>
          <cell r="AC15">
            <v>8</v>
          </cell>
          <cell r="AD15">
            <v>29.6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C16">
            <v>895.4</v>
          </cell>
          <cell r="E16">
            <v>55.5</v>
          </cell>
          <cell r="F16">
            <v>836.2</v>
          </cell>
          <cell r="G16">
            <v>0</v>
          </cell>
          <cell r="H16" t="e">
            <v>#N/A</v>
          </cell>
          <cell r="I16" t="str">
            <v>матрица / паллет</v>
          </cell>
          <cell r="J16">
            <v>54</v>
          </cell>
          <cell r="K16">
            <v>1.5</v>
          </cell>
          <cell r="O16">
            <v>11.1</v>
          </cell>
          <cell r="S16">
            <v>75.333333333333343</v>
          </cell>
          <cell r="T16">
            <v>75.333333333333343</v>
          </cell>
          <cell r="U16">
            <v>4.4400000000000004</v>
          </cell>
          <cell r="V16">
            <v>2.96</v>
          </cell>
          <cell r="W16">
            <v>10.36</v>
          </cell>
          <cell r="X16">
            <v>7.4</v>
          </cell>
          <cell r="Y16">
            <v>2.96</v>
          </cell>
          <cell r="Z16" t="str">
            <v>нет потребности / необходимо увеличить продажи</v>
          </cell>
          <cell r="AA16">
            <v>0</v>
          </cell>
          <cell r="AB16">
            <v>0</v>
          </cell>
          <cell r="AE16">
            <v>14</v>
          </cell>
          <cell r="AF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нет потребности</v>
          </cell>
          <cell r="AA17">
            <v>0</v>
          </cell>
          <cell r="AB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G18">
            <v>0.25</v>
          </cell>
          <cell r="H18" t="e">
            <v>#N/A</v>
          </cell>
          <cell r="I18" t="str">
            <v>матрица</v>
          </cell>
          <cell r="K18">
            <v>0</v>
          </cell>
          <cell r="N18">
            <v>60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новинка (Сарана)</v>
          </cell>
          <cell r="AA18">
            <v>0</v>
          </cell>
          <cell r="AB18">
            <v>12</v>
          </cell>
          <cell r="AC18">
            <v>0</v>
          </cell>
          <cell r="AD18">
            <v>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G19">
            <v>0</v>
          </cell>
          <cell r="H19" t="e">
            <v>#N/A</v>
          </cell>
          <cell r="I19" t="str">
            <v>матрица</v>
          </cell>
          <cell r="K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нет потребности</v>
          </cell>
          <cell r="AA19">
            <v>0</v>
          </cell>
          <cell r="AB19">
            <v>0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347.6</v>
          </cell>
          <cell r="D20">
            <v>185.2</v>
          </cell>
          <cell r="E20">
            <v>333</v>
          </cell>
          <cell r="F20">
            <v>173.9</v>
          </cell>
          <cell r="G20">
            <v>1</v>
          </cell>
          <cell r="H20">
            <v>180</v>
          </cell>
          <cell r="I20" t="str">
            <v>матрица / паллет</v>
          </cell>
          <cell r="J20">
            <v>330.8</v>
          </cell>
          <cell r="K20">
            <v>2.1999999999999886</v>
          </cell>
          <cell r="N20">
            <v>188.7</v>
          </cell>
          <cell r="O20">
            <v>66.599999999999994</v>
          </cell>
          <cell r="P20">
            <v>569.79999999999984</v>
          </cell>
          <cell r="S20">
            <v>14</v>
          </cell>
          <cell r="T20">
            <v>5.4444444444444455</v>
          </cell>
          <cell r="U20">
            <v>49.6</v>
          </cell>
          <cell r="V20">
            <v>50.32</v>
          </cell>
          <cell r="W20">
            <v>59.220000000000013</v>
          </cell>
          <cell r="X20">
            <v>52.54</v>
          </cell>
          <cell r="Y20">
            <v>54.02</v>
          </cell>
          <cell r="AA20">
            <v>569.79999999999984</v>
          </cell>
          <cell r="AB20">
            <v>3.7</v>
          </cell>
          <cell r="AC20">
            <v>154</v>
          </cell>
          <cell r="AD20">
            <v>569.80000000000007</v>
          </cell>
          <cell r="AE20">
            <v>14</v>
          </cell>
          <cell r="AF20">
            <v>126</v>
          </cell>
        </row>
        <row r="21">
          <cell r="A21" t="str">
            <v>Мини-сосиски в тесте Фрайпики 1,8кг ВЕС ТМ Зареченские  Поком</v>
          </cell>
          <cell r="B21" t="str">
            <v>кг</v>
          </cell>
          <cell r="C21">
            <v>3.2</v>
          </cell>
          <cell r="D21">
            <v>83.2</v>
          </cell>
          <cell r="E21">
            <v>27</v>
          </cell>
          <cell r="F21">
            <v>59.4</v>
          </cell>
          <cell r="G21">
            <v>1</v>
          </cell>
          <cell r="H21">
            <v>180</v>
          </cell>
          <cell r="I21" t="str">
            <v>матрица</v>
          </cell>
          <cell r="J21">
            <v>27</v>
          </cell>
          <cell r="K21">
            <v>0</v>
          </cell>
          <cell r="N21">
            <v>39.6</v>
          </cell>
          <cell r="O21">
            <v>5.4</v>
          </cell>
          <cell r="S21">
            <v>18.333333333333332</v>
          </cell>
          <cell r="T21">
            <v>18.333333333333332</v>
          </cell>
          <cell r="U21">
            <v>9</v>
          </cell>
          <cell r="V21">
            <v>8.7200000000000006</v>
          </cell>
          <cell r="W21">
            <v>4.68</v>
          </cell>
          <cell r="X21">
            <v>10.08</v>
          </cell>
          <cell r="Y21">
            <v>2.88</v>
          </cell>
          <cell r="AA21">
            <v>0</v>
          </cell>
          <cell r="AB21">
            <v>1.8</v>
          </cell>
          <cell r="AC21">
            <v>0</v>
          </cell>
          <cell r="AD21">
            <v>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1384</v>
          </cell>
          <cell r="D22">
            <v>168</v>
          </cell>
          <cell r="E22">
            <v>822</v>
          </cell>
          <cell r="F22">
            <v>569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803</v>
          </cell>
          <cell r="K22">
            <v>19</v>
          </cell>
          <cell r="N22">
            <v>1050</v>
          </cell>
          <cell r="O22">
            <v>164.4</v>
          </cell>
          <cell r="P22">
            <v>682.59999999999991</v>
          </cell>
          <cell r="S22">
            <v>13.999999999999998</v>
          </cell>
          <cell r="T22">
            <v>9.8479318734793182</v>
          </cell>
          <cell r="U22">
            <v>174.4</v>
          </cell>
          <cell r="V22">
            <v>141.6</v>
          </cell>
          <cell r="W22">
            <v>200.4</v>
          </cell>
          <cell r="X22">
            <v>140.6</v>
          </cell>
          <cell r="Y22">
            <v>156.4</v>
          </cell>
          <cell r="AA22">
            <v>170.64999999999998</v>
          </cell>
          <cell r="AB22">
            <v>6</v>
          </cell>
          <cell r="AC22">
            <v>114</v>
          </cell>
          <cell r="AD22">
            <v>171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G23">
            <v>0</v>
          </cell>
          <cell r="H23" t="e">
            <v>#N/A</v>
          </cell>
          <cell r="I23" t="str">
            <v>матрица</v>
          </cell>
          <cell r="K23">
            <v>0</v>
          </cell>
          <cell r="O23">
            <v>0</v>
          </cell>
          <cell r="S23" t="e">
            <v>#DIV/0!</v>
          </cell>
          <cell r="T23" t="e">
            <v>#DIV/0!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нет потребности</v>
          </cell>
          <cell r="AA23">
            <v>0</v>
          </cell>
          <cell r="AB23">
            <v>0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G24">
            <v>0</v>
          </cell>
          <cell r="H24" t="e">
            <v>#N/A</v>
          </cell>
          <cell r="I24" t="str">
            <v>матрица</v>
          </cell>
          <cell r="K24">
            <v>0</v>
          </cell>
          <cell r="O24">
            <v>0</v>
          </cell>
          <cell r="S24" t="e">
            <v>#DIV/0!</v>
          </cell>
          <cell r="T24" t="e">
            <v>#DIV/0!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нет потребности</v>
          </cell>
          <cell r="AA24">
            <v>0</v>
          </cell>
          <cell r="AB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330</v>
          </cell>
          <cell r="D25">
            <v>804</v>
          </cell>
          <cell r="E25">
            <v>557.00599999999997</v>
          </cell>
          <cell r="F25">
            <v>564.99400000000003</v>
          </cell>
          <cell r="G25">
            <v>1</v>
          </cell>
          <cell r="H25">
            <v>180</v>
          </cell>
          <cell r="I25" t="str">
            <v>матрица</v>
          </cell>
          <cell r="J25">
            <v>551</v>
          </cell>
          <cell r="K25">
            <v>6.0059999999999718</v>
          </cell>
          <cell r="N25">
            <v>18</v>
          </cell>
          <cell r="O25">
            <v>111.40119999999999</v>
          </cell>
          <cell r="P25">
            <v>976.62279999999976</v>
          </cell>
          <cell r="S25">
            <v>14</v>
          </cell>
          <cell r="T25">
            <v>5.2332829448874882</v>
          </cell>
          <cell r="U25">
            <v>81.599999999999994</v>
          </cell>
          <cell r="V25">
            <v>102</v>
          </cell>
          <cell r="W25">
            <v>97.2</v>
          </cell>
          <cell r="X25">
            <v>91.2</v>
          </cell>
          <cell r="Y25">
            <v>76.8</v>
          </cell>
          <cell r="AA25">
            <v>976.62279999999976</v>
          </cell>
          <cell r="AB25">
            <v>6</v>
          </cell>
          <cell r="AC25">
            <v>163</v>
          </cell>
          <cell r="AD25">
            <v>978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G26">
            <v>0</v>
          </cell>
          <cell r="H26" t="e">
            <v>#N/A</v>
          </cell>
          <cell r="I26" t="str">
            <v>матрица</v>
          </cell>
          <cell r="K26">
            <v>0</v>
          </cell>
          <cell r="O26">
            <v>0</v>
          </cell>
          <cell r="S26" t="e">
            <v>#DIV/0!</v>
          </cell>
          <cell r="T26" t="e">
            <v>#DIV/0!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нет потребности</v>
          </cell>
          <cell r="AA26">
            <v>0</v>
          </cell>
          <cell r="AB26">
            <v>0</v>
          </cell>
        </row>
        <row r="27">
          <cell r="A27" t="str">
            <v>Наггетсы с индейки ТМ Вязанка ТС Из печи Сливушки 0,25 кг УВС.  Поком</v>
          </cell>
          <cell r="B27" t="str">
            <v>шт</v>
          </cell>
          <cell r="C27">
            <v>765</v>
          </cell>
          <cell r="D27">
            <v>348</v>
          </cell>
          <cell r="E27">
            <v>709</v>
          </cell>
          <cell r="F27">
            <v>246</v>
          </cell>
          <cell r="G27">
            <v>0</v>
          </cell>
          <cell r="H27" t="e">
            <v>#N/A</v>
          </cell>
          <cell r="I27" t="str">
            <v>не в матрице</v>
          </cell>
          <cell r="J27">
            <v>695</v>
          </cell>
          <cell r="K27">
            <v>14</v>
          </cell>
          <cell r="O27">
            <v>141.80000000000001</v>
          </cell>
          <cell r="S27">
            <v>1.7348377997179125</v>
          </cell>
          <cell r="T27">
            <v>1.7348377997179125</v>
          </cell>
          <cell r="U27">
            <v>222.8</v>
          </cell>
          <cell r="V27">
            <v>138.19999999999999</v>
          </cell>
          <cell r="W27">
            <v>173</v>
          </cell>
          <cell r="X27">
            <v>162.80000000000001</v>
          </cell>
          <cell r="Y27">
            <v>87</v>
          </cell>
          <cell r="Z27" t="str">
            <v>то же что Наггетсы с индейкой 0,25кг ТМ Вязанка ТС Няняггетсы Сливушки НД2 замор.  ПОКОМ</v>
          </cell>
          <cell r="AA27">
            <v>0</v>
          </cell>
          <cell r="AB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E28">
            <v>709</v>
          </cell>
          <cell r="F28">
            <v>246</v>
          </cell>
          <cell r="G28">
            <v>0.25</v>
          </cell>
          <cell r="H28">
            <v>180</v>
          </cell>
          <cell r="I28" t="str">
            <v>матрица</v>
          </cell>
          <cell r="K28">
            <v>709</v>
          </cell>
          <cell r="N28">
            <v>2160</v>
          </cell>
          <cell r="O28">
            <v>141.80000000000001</v>
          </cell>
          <cell r="S28">
            <v>16.967559943582508</v>
          </cell>
          <cell r="T28">
            <v>16.967559943582508</v>
          </cell>
          <cell r="U28">
            <v>222.8</v>
          </cell>
          <cell r="V28">
            <v>138.19999999999999</v>
          </cell>
          <cell r="W28">
            <v>173</v>
          </cell>
          <cell r="X28">
            <v>162.80000000000001</v>
          </cell>
          <cell r="Y28">
            <v>165</v>
          </cell>
          <cell r="Z28" t="str">
            <v>то же что Наггетсы с индейки ТМ Вязанка ТС Из печи Сливушки 0,25 кг УВС.  Поком</v>
          </cell>
          <cell r="AA28">
            <v>0</v>
          </cell>
          <cell r="AB28">
            <v>12</v>
          </cell>
          <cell r="AC28">
            <v>0</v>
          </cell>
          <cell r="AD28">
            <v>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676</v>
          </cell>
          <cell r="E29">
            <v>535</v>
          </cell>
          <cell r="F29">
            <v>4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533</v>
          </cell>
          <cell r="K29">
            <v>2</v>
          </cell>
          <cell r="N29">
            <v>1788</v>
          </cell>
          <cell r="O29">
            <v>107</v>
          </cell>
          <cell r="S29">
            <v>16.747663551401867</v>
          </cell>
          <cell r="T29">
            <v>16.747663551401867</v>
          </cell>
          <cell r="U29">
            <v>179.4</v>
          </cell>
          <cell r="V29">
            <v>90.8</v>
          </cell>
          <cell r="W29">
            <v>137</v>
          </cell>
          <cell r="X29">
            <v>110.2</v>
          </cell>
          <cell r="Y29">
            <v>60.4</v>
          </cell>
          <cell r="AA29">
            <v>0</v>
          </cell>
          <cell r="AB29">
            <v>12</v>
          </cell>
          <cell r="AC29">
            <v>0</v>
          </cell>
          <cell r="AD29">
            <v>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G30">
            <v>0</v>
          </cell>
          <cell r="H30" t="e">
            <v>#N/A</v>
          </cell>
          <cell r="I30" t="str">
            <v>матрица</v>
          </cell>
          <cell r="K30">
            <v>0</v>
          </cell>
          <cell r="O30">
            <v>0</v>
          </cell>
          <cell r="S30" t="e">
            <v>#DIV/0!</v>
          </cell>
          <cell r="T30" t="e">
            <v>#DIV/0!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нет потребности</v>
          </cell>
          <cell r="AA30">
            <v>0</v>
          </cell>
          <cell r="AB30">
            <v>0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G31">
            <v>0</v>
          </cell>
          <cell r="H31" t="e">
            <v>#N/A</v>
          </cell>
          <cell r="I31" t="str">
            <v>матрица</v>
          </cell>
          <cell r="K31">
            <v>0</v>
          </cell>
          <cell r="O31">
            <v>0</v>
          </cell>
          <cell r="S31" t="e">
            <v>#DIV/0!</v>
          </cell>
          <cell r="T31" t="e">
            <v>#DIV/0!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нет потребности</v>
          </cell>
          <cell r="AA31">
            <v>0</v>
          </cell>
          <cell r="AB31">
            <v>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  <cell r="O32">
            <v>0</v>
          </cell>
          <cell r="S32" t="e">
            <v>#DIV/0!</v>
          </cell>
          <cell r="T32" t="e">
            <v>#DIV/0!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нет потребности</v>
          </cell>
          <cell r="AA32">
            <v>0</v>
          </cell>
          <cell r="AB32">
            <v>0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  <cell r="O33">
            <v>0</v>
          </cell>
          <cell r="S33" t="e">
            <v>#DIV/0!</v>
          </cell>
          <cell r="T33" t="e">
            <v>#DIV/0!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нет потребности</v>
          </cell>
          <cell r="AA33">
            <v>0</v>
          </cell>
          <cell r="AB33">
            <v>0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O34">
            <v>0</v>
          </cell>
          <cell r="S34" t="e">
            <v>#DIV/0!</v>
          </cell>
          <cell r="T34" t="e">
            <v>#DIV/0!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нет потребности</v>
          </cell>
          <cell r="AA34">
            <v>0</v>
          </cell>
          <cell r="AB34">
            <v>0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375</v>
          </cell>
          <cell r="D35">
            <v>320</v>
          </cell>
          <cell r="E35">
            <v>370</v>
          </cell>
          <cell r="F35">
            <v>246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384</v>
          </cell>
          <cell r="K35">
            <v>-14</v>
          </cell>
          <cell r="N35">
            <v>520</v>
          </cell>
          <cell r="O35">
            <v>74</v>
          </cell>
          <cell r="P35">
            <v>270</v>
          </cell>
          <cell r="S35">
            <v>14</v>
          </cell>
          <cell r="T35">
            <v>10.351351351351351</v>
          </cell>
          <cell r="U35">
            <v>81</v>
          </cell>
          <cell r="V35">
            <v>68.400000000000006</v>
          </cell>
          <cell r="W35">
            <v>80.599999999999994</v>
          </cell>
          <cell r="X35">
            <v>67.2</v>
          </cell>
          <cell r="Y35">
            <v>67.2</v>
          </cell>
          <cell r="AA35">
            <v>202.5</v>
          </cell>
          <cell r="AB35">
            <v>8</v>
          </cell>
          <cell r="AC35">
            <v>34</v>
          </cell>
          <cell r="AD35">
            <v>204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S38" t="e">
            <v>#DIV/0!</v>
          </cell>
          <cell r="T38" t="e">
            <v>#DIV/0!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нет потребности</v>
          </cell>
          <cell r="AA38">
            <v>0</v>
          </cell>
          <cell r="AB38">
            <v>0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555</v>
          </cell>
          <cell r="D39">
            <v>256</v>
          </cell>
          <cell r="E39">
            <v>309</v>
          </cell>
          <cell r="F39">
            <v>387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322</v>
          </cell>
          <cell r="K39">
            <v>-13</v>
          </cell>
          <cell r="N39">
            <v>480</v>
          </cell>
          <cell r="O39">
            <v>61.8</v>
          </cell>
          <cell r="S39">
            <v>14.029126213592233</v>
          </cell>
          <cell r="T39">
            <v>14.029126213592233</v>
          </cell>
          <cell r="U39">
            <v>84</v>
          </cell>
          <cell r="V39">
            <v>74.8</v>
          </cell>
          <cell r="W39">
            <v>95.2</v>
          </cell>
          <cell r="X39">
            <v>66.8</v>
          </cell>
          <cell r="Y39">
            <v>62.2</v>
          </cell>
          <cell r="AA39">
            <v>0</v>
          </cell>
          <cell r="AB39">
            <v>8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675</v>
          </cell>
          <cell r="D42">
            <v>743</v>
          </cell>
          <cell r="E42">
            <v>836</v>
          </cell>
          <cell r="F42">
            <v>450</v>
          </cell>
          <cell r="G42">
            <v>0.9</v>
          </cell>
          <cell r="H42">
            <v>180</v>
          </cell>
          <cell r="I42" t="str">
            <v>матрица / паллет</v>
          </cell>
          <cell r="J42">
            <v>849</v>
          </cell>
          <cell r="K42">
            <v>-13</v>
          </cell>
          <cell r="N42">
            <v>1592</v>
          </cell>
          <cell r="O42">
            <v>167.2</v>
          </cell>
          <cell r="P42">
            <v>298.79999999999973</v>
          </cell>
          <cell r="S42">
            <v>14</v>
          </cell>
          <cell r="T42">
            <v>12.212918660287082</v>
          </cell>
          <cell r="U42">
            <v>204.8</v>
          </cell>
          <cell r="V42">
            <v>153.4</v>
          </cell>
          <cell r="W42">
            <v>179.8</v>
          </cell>
          <cell r="X42">
            <v>203</v>
          </cell>
          <cell r="Y42">
            <v>127.8</v>
          </cell>
          <cell r="AA42">
            <v>268.91999999999979</v>
          </cell>
          <cell r="AB42">
            <v>8</v>
          </cell>
          <cell r="AC42">
            <v>36</v>
          </cell>
          <cell r="AD42">
            <v>259.2</v>
          </cell>
          <cell r="AE42">
            <v>12</v>
          </cell>
          <cell r="AF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223</v>
          </cell>
          <cell r="E43">
            <v>183</v>
          </cell>
          <cell r="F43">
            <v>-1</v>
          </cell>
          <cell r="G43">
            <v>0.43</v>
          </cell>
          <cell r="H43">
            <v>180</v>
          </cell>
          <cell r="I43" t="str">
            <v>матрица / паллет</v>
          </cell>
          <cell r="J43">
            <v>189</v>
          </cell>
          <cell r="K43">
            <v>-6</v>
          </cell>
          <cell r="N43">
            <v>720</v>
          </cell>
          <cell r="O43">
            <v>36.6</v>
          </cell>
          <cell r="S43">
            <v>19.644808743169399</v>
          </cell>
          <cell r="T43">
            <v>19.644808743169399</v>
          </cell>
          <cell r="U43">
            <v>69.8</v>
          </cell>
          <cell r="V43">
            <v>30.4</v>
          </cell>
          <cell r="W43">
            <v>49.4</v>
          </cell>
          <cell r="X43">
            <v>56.2</v>
          </cell>
          <cell r="Y43">
            <v>9.6</v>
          </cell>
          <cell r="AA43">
            <v>0</v>
          </cell>
          <cell r="AB43">
            <v>16</v>
          </cell>
          <cell r="AC43">
            <v>0</v>
          </cell>
          <cell r="AD43">
            <v>0</v>
          </cell>
          <cell r="AE43">
            <v>12</v>
          </cell>
          <cell r="AF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1210</v>
          </cell>
          <cell r="D44">
            <v>2000</v>
          </cell>
          <cell r="E44">
            <v>1410</v>
          </cell>
          <cell r="F44">
            <v>1670</v>
          </cell>
          <cell r="G44">
            <v>1</v>
          </cell>
          <cell r="H44">
            <v>180</v>
          </cell>
          <cell r="I44" t="str">
            <v>матрица</v>
          </cell>
          <cell r="J44">
            <v>1405</v>
          </cell>
          <cell r="K44">
            <v>5</v>
          </cell>
          <cell r="N44">
            <v>315</v>
          </cell>
          <cell r="O44">
            <v>282</v>
          </cell>
          <cell r="P44">
            <v>1963</v>
          </cell>
          <cell r="S44">
            <v>14</v>
          </cell>
          <cell r="T44">
            <v>7.0390070921985819</v>
          </cell>
          <cell r="U44">
            <v>243</v>
          </cell>
          <cell r="V44">
            <v>281</v>
          </cell>
          <cell r="W44">
            <v>285</v>
          </cell>
          <cell r="X44">
            <v>294</v>
          </cell>
          <cell r="Y44">
            <v>206</v>
          </cell>
          <cell r="AA44">
            <v>1963</v>
          </cell>
          <cell r="AB44">
            <v>5</v>
          </cell>
          <cell r="AC44">
            <v>393</v>
          </cell>
          <cell r="AD44">
            <v>1965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1371</v>
          </cell>
          <cell r="D45">
            <v>1488</v>
          </cell>
          <cell r="E45">
            <v>1326</v>
          </cell>
          <cell r="F45">
            <v>1369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1348</v>
          </cell>
          <cell r="K45">
            <v>-22</v>
          </cell>
          <cell r="N45">
            <v>1136</v>
          </cell>
          <cell r="O45">
            <v>265.2</v>
          </cell>
          <cell r="P45">
            <v>1207.7999999999997</v>
          </cell>
          <cell r="S45">
            <v>14</v>
          </cell>
          <cell r="T45">
            <v>9.4457013574660635</v>
          </cell>
          <cell r="U45">
            <v>273.8</v>
          </cell>
          <cell r="V45">
            <v>271</v>
          </cell>
          <cell r="W45">
            <v>303.8</v>
          </cell>
          <cell r="X45">
            <v>267.39999999999998</v>
          </cell>
          <cell r="Y45">
            <v>220.6</v>
          </cell>
          <cell r="AA45">
            <v>1087.0199999999998</v>
          </cell>
          <cell r="AB45">
            <v>8</v>
          </cell>
          <cell r="AC45">
            <v>156</v>
          </cell>
          <cell r="AD45">
            <v>1123.2</v>
          </cell>
          <cell r="AE45">
            <v>12</v>
          </cell>
          <cell r="AF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216</v>
          </cell>
          <cell r="D46">
            <v>2</v>
          </cell>
          <cell r="E46">
            <v>159</v>
          </cell>
          <cell r="F46">
            <v>1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206</v>
          </cell>
          <cell r="K46">
            <v>-47</v>
          </cell>
          <cell r="N46">
            <v>800</v>
          </cell>
          <cell r="O46">
            <v>31.8</v>
          </cell>
          <cell r="S46">
            <v>25.188679245283019</v>
          </cell>
          <cell r="T46">
            <v>25.188679245283019</v>
          </cell>
          <cell r="U46">
            <v>80.400000000000006</v>
          </cell>
          <cell r="V46">
            <v>22.2</v>
          </cell>
          <cell r="W46">
            <v>47.2</v>
          </cell>
          <cell r="X46">
            <v>60.2</v>
          </cell>
          <cell r="Y46">
            <v>37.799999999999997</v>
          </cell>
          <cell r="AA46">
            <v>0</v>
          </cell>
          <cell r="AB46">
            <v>16</v>
          </cell>
          <cell r="AC46">
            <v>0</v>
          </cell>
          <cell r="AD46">
            <v>0</v>
          </cell>
          <cell r="AE46">
            <v>12</v>
          </cell>
          <cell r="AF46">
            <v>84</v>
          </cell>
        </row>
        <row r="47">
          <cell r="A47" t="str">
            <v>Пельмени Медвежьи ушки с фермерскими сливками ТМ Стародв флоу-пак классическая форма 0,7 кг.  Поком</v>
          </cell>
          <cell r="B47" t="str">
            <v>шт</v>
          </cell>
          <cell r="C47">
            <v>56</v>
          </cell>
          <cell r="D47">
            <v>1</v>
          </cell>
          <cell r="E47">
            <v>34</v>
          </cell>
          <cell r="F47">
            <v>6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34</v>
          </cell>
          <cell r="K47">
            <v>0</v>
          </cell>
          <cell r="N47">
            <v>48</v>
          </cell>
          <cell r="O47">
            <v>6.8</v>
          </cell>
          <cell r="P47">
            <v>41.2</v>
          </cell>
          <cell r="S47">
            <v>14</v>
          </cell>
          <cell r="T47">
            <v>7.9411764705882355</v>
          </cell>
          <cell r="U47">
            <v>6.4</v>
          </cell>
          <cell r="V47">
            <v>0.2</v>
          </cell>
          <cell r="W47">
            <v>7.6</v>
          </cell>
          <cell r="X47">
            <v>2.8</v>
          </cell>
          <cell r="Y47">
            <v>5</v>
          </cell>
          <cell r="AA47">
            <v>28.84</v>
          </cell>
          <cell r="AB47">
            <v>8</v>
          </cell>
          <cell r="AC47">
            <v>5</v>
          </cell>
          <cell r="AD47">
            <v>28</v>
          </cell>
        </row>
        <row r="48">
          <cell r="A48" t="str">
            <v>Пельмени Медвежьи ушки с фермерской свининой и говядиной Большие флоу-пак класс 0,7 кг  Поком</v>
          </cell>
          <cell r="B48" t="str">
            <v>шт</v>
          </cell>
          <cell r="C48">
            <v>57</v>
          </cell>
          <cell r="E48">
            <v>35</v>
          </cell>
          <cell r="F48">
            <v>12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35</v>
          </cell>
          <cell r="K48">
            <v>0</v>
          </cell>
          <cell r="N48">
            <v>8</v>
          </cell>
          <cell r="O48">
            <v>7</v>
          </cell>
          <cell r="P48">
            <v>71</v>
          </cell>
          <cell r="S48">
            <v>13</v>
          </cell>
          <cell r="T48">
            <v>2.8571428571428572</v>
          </cell>
          <cell r="U48">
            <v>4</v>
          </cell>
          <cell r="V48">
            <v>0.6</v>
          </cell>
          <cell r="W48">
            <v>6.8</v>
          </cell>
          <cell r="X48">
            <v>1.2</v>
          </cell>
          <cell r="Y48">
            <v>2.8</v>
          </cell>
          <cell r="AA48">
            <v>49.699999999999996</v>
          </cell>
          <cell r="AB48">
            <v>8</v>
          </cell>
          <cell r="AC48">
            <v>9</v>
          </cell>
          <cell r="AD48">
            <v>50.4</v>
          </cell>
        </row>
        <row r="49">
          <cell r="A49" t="str">
            <v>Пельмени Медвежьи ушки с фермерской свининой и говядиной Малые флоу-пак классическая 0,7 кг  Поком</v>
          </cell>
          <cell r="B49" t="str">
            <v>шт</v>
          </cell>
          <cell r="C49">
            <v>59</v>
          </cell>
          <cell r="E49">
            <v>21</v>
          </cell>
          <cell r="F49">
            <v>20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21</v>
          </cell>
          <cell r="K49">
            <v>0</v>
          </cell>
          <cell r="N49">
            <v>48</v>
          </cell>
          <cell r="O49">
            <v>4.2</v>
          </cell>
          <cell r="S49">
            <v>16.19047619047619</v>
          </cell>
          <cell r="T49">
            <v>16.19047619047619</v>
          </cell>
          <cell r="U49">
            <v>6.2</v>
          </cell>
          <cell r="V49">
            <v>1.8</v>
          </cell>
          <cell r="W49">
            <v>7.4</v>
          </cell>
          <cell r="X49">
            <v>0.8</v>
          </cell>
          <cell r="Y49">
            <v>2.4</v>
          </cell>
          <cell r="AA49">
            <v>0</v>
          </cell>
          <cell r="AB49">
            <v>8</v>
          </cell>
          <cell r="AC49">
            <v>0</v>
          </cell>
          <cell r="AD49">
            <v>0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>
            <v>409</v>
          </cell>
          <cell r="E50">
            <v>252</v>
          </cell>
          <cell r="F50">
            <v>80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260</v>
          </cell>
          <cell r="K50">
            <v>-8</v>
          </cell>
          <cell r="N50">
            <v>864</v>
          </cell>
          <cell r="O50">
            <v>50.4</v>
          </cell>
          <cell r="S50">
            <v>18.730158730158731</v>
          </cell>
          <cell r="T50">
            <v>18.730158730158731</v>
          </cell>
          <cell r="U50">
            <v>85.2</v>
          </cell>
          <cell r="V50">
            <v>37.200000000000003</v>
          </cell>
          <cell r="W50">
            <v>72.8</v>
          </cell>
          <cell r="X50">
            <v>73</v>
          </cell>
          <cell r="Y50">
            <v>56.4</v>
          </cell>
          <cell r="AA50">
            <v>0</v>
          </cell>
          <cell r="AB50">
            <v>8</v>
          </cell>
          <cell r="AC50">
            <v>0</v>
          </cell>
          <cell r="AD50">
            <v>0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182</v>
          </cell>
          <cell r="D51">
            <v>36</v>
          </cell>
          <cell r="E51">
            <v>110</v>
          </cell>
          <cell r="F51">
            <v>87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116</v>
          </cell>
          <cell r="K51">
            <v>-6</v>
          </cell>
          <cell r="N51">
            <v>352</v>
          </cell>
          <cell r="O51">
            <v>22</v>
          </cell>
          <cell r="S51">
            <v>19.954545454545453</v>
          </cell>
          <cell r="T51">
            <v>19.954545454545453</v>
          </cell>
          <cell r="U51">
            <v>38.799999999999997</v>
          </cell>
          <cell r="V51">
            <v>24.4</v>
          </cell>
          <cell r="W51">
            <v>37.799999999999997</v>
          </cell>
          <cell r="X51">
            <v>51.6</v>
          </cell>
          <cell r="Y51">
            <v>32.4</v>
          </cell>
          <cell r="AA51">
            <v>0</v>
          </cell>
          <cell r="AB51">
            <v>8</v>
          </cell>
          <cell r="AC51">
            <v>0</v>
          </cell>
          <cell r="AD51">
            <v>0</v>
          </cell>
        </row>
        <row r="52">
          <cell r="A52" t="str">
            <v>Пельмени Отборные с говядиной 0,9 кг НОВА ТМ Стародворье ТС Медвежье ушко  ПОКОМ</v>
          </cell>
          <cell r="B52" t="str">
            <v>шт</v>
          </cell>
          <cell r="C52">
            <v>45</v>
          </cell>
          <cell r="D52">
            <v>352</v>
          </cell>
          <cell r="E52">
            <v>149</v>
          </cell>
          <cell r="F52">
            <v>211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153</v>
          </cell>
          <cell r="K52">
            <v>-4</v>
          </cell>
          <cell r="N52">
            <v>280</v>
          </cell>
          <cell r="O52">
            <v>29.8</v>
          </cell>
          <cell r="S52">
            <v>16.476510067114095</v>
          </cell>
          <cell r="T52">
            <v>16.476510067114095</v>
          </cell>
          <cell r="U52">
            <v>45.8</v>
          </cell>
          <cell r="V52">
            <v>39.6</v>
          </cell>
          <cell r="W52">
            <v>33.4</v>
          </cell>
          <cell r="X52">
            <v>39.4</v>
          </cell>
          <cell r="Y52">
            <v>32.799999999999997</v>
          </cell>
          <cell r="AA52">
            <v>0</v>
          </cell>
          <cell r="AB52">
            <v>8</v>
          </cell>
          <cell r="AC52">
            <v>0</v>
          </cell>
          <cell r="AD52">
            <v>0</v>
          </cell>
        </row>
        <row r="53">
          <cell r="A53" t="str">
            <v>Пельмени С говядиной и свининой, ВЕС, ТМ Славница сфера пуговки  ПОКОМ</v>
          </cell>
          <cell r="B53" t="str">
            <v>кг</v>
          </cell>
          <cell r="C53">
            <v>610</v>
          </cell>
          <cell r="D53">
            <v>2570</v>
          </cell>
          <cell r="E53">
            <v>1270</v>
          </cell>
          <cell r="F53">
            <v>1730</v>
          </cell>
          <cell r="G53">
            <v>1</v>
          </cell>
          <cell r="H53">
            <v>180</v>
          </cell>
          <cell r="I53" t="str">
            <v>матрица / паллет</v>
          </cell>
          <cell r="J53">
            <v>1278</v>
          </cell>
          <cell r="K53">
            <v>-8</v>
          </cell>
          <cell r="N53">
            <v>650</v>
          </cell>
          <cell r="O53">
            <v>254</v>
          </cell>
          <cell r="P53">
            <v>1176</v>
          </cell>
          <cell r="S53">
            <v>14</v>
          </cell>
          <cell r="T53">
            <v>9.3700787401574797</v>
          </cell>
          <cell r="U53">
            <v>260</v>
          </cell>
          <cell r="V53">
            <v>286</v>
          </cell>
          <cell r="W53">
            <v>242</v>
          </cell>
          <cell r="X53">
            <v>264</v>
          </cell>
          <cell r="Y53">
            <v>207</v>
          </cell>
          <cell r="AA53">
            <v>1176</v>
          </cell>
          <cell r="AB53">
            <v>5</v>
          </cell>
          <cell r="AC53">
            <v>240</v>
          </cell>
          <cell r="AD53">
            <v>1200</v>
          </cell>
          <cell r="AE53">
            <v>12</v>
          </cell>
          <cell r="AF53">
            <v>144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705</v>
          </cell>
          <cell r="D54">
            <v>1450</v>
          </cell>
          <cell r="E54">
            <v>850</v>
          </cell>
          <cell r="F54">
            <v>1175</v>
          </cell>
          <cell r="G54">
            <v>1</v>
          </cell>
          <cell r="H54">
            <v>180</v>
          </cell>
          <cell r="I54" t="str">
            <v>матрица</v>
          </cell>
          <cell r="J54">
            <v>853</v>
          </cell>
          <cell r="K54">
            <v>-3</v>
          </cell>
          <cell r="N54">
            <v>475</v>
          </cell>
          <cell r="O54">
            <v>170</v>
          </cell>
          <cell r="P54">
            <v>730</v>
          </cell>
          <cell r="S54">
            <v>14</v>
          </cell>
          <cell r="T54">
            <v>9.7058823529411757</v>
          </cell>
          <cell r="U54">
            <v>179</v>
          </cell>
          <cell r="V54">
            <v>195</v>
          </cell>
          <cell r="W54">
            <v>187.8</v>
          </cell>
          <cell r="X54">
            <v>203.2</v>
          </cell>
          <cell r="Y54">
            <v>153</v>
          </cell>
          <cell r="AA54">
            <v>730</v>
          </cell>
          <cell r="AB54">
            <v>5</v>
          </cell>
          <cell r="AC54">
            <v>146</v>
          </cell>
          <cell r="AD54">
            <v>730</v>
          </cell>
        </row>
        <row r="55">
          <cell r="A55" t="str">
            <v>Пельмени Сочные ТМ Стародворье ТС Сочные флоу-пак 0,8 кг.   Поком</v>
          </cell>
          <cell r="B55" t="str">
            <v>шт</v>
          </cell>
          <cell r="C55">
            <v>2</v>
          </cell>
          <cell r="E55">
            <v>2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2</v>
          </cell>
          <cell r="K55">
            <v>0</v>
          </cell>
          <cell r="O55">
            <v>0.4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6</v>
          </cell>
          <cell r="AA55">
            <v>0</v>
          </cell>
          <cell r="AB55">
            <v>0</v>
          </cell>
        </row>
        <row r="56">
          <cell r="A56" t="str">
            <v>Пельмени Сочные стародв. сфера 0,43кг  Поком</v>
          </cell>
          <cell r="B56" t="str">
            <v>шт</v>
          </cell>
          <cell r="C56">
            <v>49</v>
          </cell>
          <cell r="E56">
            <v>17</v>
          </cell>
          <cell r="F56">
            <v>27</v>
          </cell>
          <cell r="G56">
            <v>0</v>
          </cell>
          <cell r="H56" t="e">
            <v>#N/A</v>
          </cell>
          <cell r="I56" t="str">
            <v>не в матрице</v>
          </cell>
          <cell r="J56">
            <v>17</v>
          </cell>
          <cell r="K56">
            <v>0</v>
          </cell>
          <cell r="O56">
            <v>3.4</v>
          </cell>
          <cell r="S56">
            <v>7.9411764705882355</v>
          </cell>
          <cell r="T56">
            <v>7.9411764705882355</v>
          </cell>
          <cell r="U56">
            <v>6.4</v>
          </cell>
          <cell r="V56">
            <v>7.2</v>
          </cell>
          <cell r="Z56" t="str">
            <v>перемещение Лушанск</v>
          </cell>
          <cell r="AA56">
            <v>0</v>
          </cell>
          <cell r="AB56">
            <v>0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  <cell r="O57">
            <v>0</v>
          </cell>
          <cell r="S57" t="e">
            <v>#DIV/0!</v>
          </cell>
          <cell r="T57" t="e">
            <v>#DIV/0!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нет потребности</v>
          </cell>
          <cell r="AA57">
            <v>0</v>
          </cell>
          <cell r="AB57">
            <v>0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O58">
            <v>0</v>
          </cell>
          <cell r="S58" t="e">
            <v>#DIV/0!</v>
          </cell>
          <cell r="T58" t="e">
            <v>#DIV/0!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нет потребности</v>
          </cell>
          <cell r="AA58">
            <v>0</v>
          </cell>
          <cell r="AB58">
            <v>0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O59">
            <v>0</v>
          </cell>
          <cell r="S59" t="e">
            <v>#DIV/0!</v>
          </cell>
          <cell r="T59" t="e">
            <v>#DIV/0!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нет потребности</v>
          </cell>
          <cell r="AA59">
            <v>0</v>
          </cell>
          <cell r="AB59">
            <v>0</v>
          </cell>
        </row>
        <row r="60">
          <cell r="A60" t="str">
            <v>Фрай-пицца с ветчиной и грибами ТМ Зареченские ТС Зареченские продукты.  Поком</v>
          </cell>
          <cell r="B60" t="str">
            <v>кг</v>
          </cell>
          <cell r="C60">
            <v>87</v>
          </cell>
          <cell r="E60">
            <v>15</v>
          </cell>
          <cell r="F60">
            <v>63</v>
          </cell>
          <cell r="G60">
            <v>1</v>
          </cell>
          <cell r="H60">
            <v>180</v>
          </cell>
          <cell r="I60" t="str">
            <v>матрица</v>
          </cell>
          <cell r="J60">
            <v>15.7</v>
          </cell>
          <cell r="K60">
            <v>-0.69999999999999929</v>
          </cell>
          <cell r="N60">
            <v>0</v>
          </cell>
          <cell r="O60">
            <v>3</v>
          </cell>
          <cell r="S60">
            <v>21</v>
          </cell>
          <cell r="T60">
            <v>21</v>
          </cell>
          <cell r="U60">
            <v>3.6</v>
          </cell>
          <cell r="V60">
            <v>6.14</v>
          </cell>
          <cell r="W60">
            <v>9.0400000000000009</v>
          </cell>
          <cell r="X60">
            <v>6.14</v>
          </cell>
          <cell r="Y60">
            <v>6</v>
          </cell>
          <cell r="Z60" t="str">
            <v>необходимо увеличить продажи</v>
          </cell>
          <cell r="AA60">
            <v>0</v>
          </cell>
          <cell r="AB60">
            <v>3</v>
          </cell>
          <cell r="AC60">
            <v>0</v>
          </cell>
          <cell r="AD60">
            <v>0</v>
          </cell>
        </row>
        <row r="61">
          <cell r="A61" t="str">
            <v>Хотстеры ТМ Горячая штучка ТС Хотстеры 0,25 кг зам  ПОКОМ</v>
          </cell>
          <cell r="B61" t="str">
            <v>шт</v>
          </cell>
          <cell r="C61">
            <v>365</v>
          </cell>
          <cell r="D61">
            <v>468</v>
          </cell>
          <cell r="E61">
            <v>694</v>
          </cell>
          <cell r="G61">
            <v>0.25</v>
          </cell>
          <cell r="H61">
            <v>180</v>
          </cell>
          <cell r="I61" t="str">
            <v>матрица</v>
          </cell>
          <cell r="J61">
            <v>783</v>
          </cell>
          <cell r="K61">
            <v>-89</v>
          </cell>
          <cell r="N61">
            <v>2436</v>
          </cell>
          <cell r="O61">
            <v>138.80000000000001</v>
          </cell>
          <cell r="S61">
            <v>17.550432276657059</v>
          </cell>
          <cell r="T61">
            <v>17.550432276657059</v>
          </cell>
          <cell r="U61">
            <v>241</v>
          </cell>
          <cell r="V61">
            <v>159.4</v>
          </cell>
          <cell r="W61">
            <v>194.6</v>
          </cell>
          <cell r="X61">
            <v>156</v>
          </cell>
          <cell r="Y61">
            <v>176.6</v>
          </cell>
          <cell r="AA61">
            <v>0</v>
          </cell>
          <cell r="AB61">
            <v>12</v>
          </cell>
          <cell r="AC61">
            <v>0</v>
          </cell>
          <cell r="AD61">
            <v>0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G62">
            <v>0.3</v>
          </cell>
          <cell r="H62" t="e">
            <v>#N/A</v>
          </cell>
          <cell r="I62" t="str">
            <v>матрица</v>
          </cell>
          <cell r="K62">
            <v>0</v>
          </cell>
          <cell r="N62">
            <v>24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новинка (Сарана)</v>
          </cell>
          <cell r="AA62">
            <v>0</v>
          </cell>
          <cell r="AB62">
            <v>12</v>
          </cell>
          <cell r="AC62">
            <v>0</v>
          </cell>
          <cell r="AD62">
            <v>0</v>
          </cell>
        </row>
        <row r="63">
          <cell r="A63" t="str">
            <v>Хрустящие крылышки ТМ Зареченские ТС Зареченские продукты.   Поком</v>
          </cell>
          <cell r="B63" t="str">
            <v>кг</v>
          </cell>
          <cell r="C63">
            <v>440.6</v>
          </cell>
          <cell r="D63">
            <v>44.6</v>
          </cell>
          <cell r="E63">
            <v>289.60000000000002</v>
          </cell>
          <cell r="F63">
            <v>143.4</v>
          </cell>
          <cell r="G63">
            <v>1</v>
          </cell>
          <cell r="H63">
            <v>180</v>
          </cell>
          <cell r="I63" t="str">
            <v>матрица</v>
          </cell>
          <cell r="J63">
            <v>288.8</v>
          </cell>
          <cell r="K63">
            <v>0.80000000000001137</v>
          </cell>
          <cell r="N63">
            <v>0</v>
          </cell>
          <cell r="O63">
            <v>57.92</v>
          </cell>
          <cell r="P63">
            <v>551.64</v>
          </cell>
          <cell r="S63">
            <v>11.999999999999998</v>
          </cell>
          <cell r="T63">
            <v>2.4758287292817678</v>
          </cell>
          <cell r="U63">
            <v>31</v>
          </cell>
          <cell r="V63">
            <v>38.96</v>
          </cell>
          <cell r="W63">
            <v>56.56</v>
          </cell>
          <cell r="X63">
            <v>36.72</v>
          </cell>
          <cell r="Y63">
            <v>43.32</v>
          </cell>
          <cell r="AA63">
            <v>551.64</v>
          </cell>
          <cell r="AB63">
            <v>1.8</v>
          </cell>
          <cell r="AC63">
            <v>306.00000000000006</v>
          </cell>
          <cell r="AD63">
            <v>550.80000000000007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G64">
            <v>0.3</v>
          </cell>
          <cell r="H64" t="e">
            <v>#N/A</v>
          </cell>
          <cell r="I64" t="str">
            <v>матрица</v>
          </cell>
          <cell r="K64">
            <v>0</v>
          </cell>
          <cell r="N64">
            <v>24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новинка (Сарана)</v>
          </cell>
          <cell r="AA64">
            <v>0</v>
          </cell>
          <cell r="AB64">
            <v>12</v>
          </cell>
          <cell r="AC64">
            <v>0</v>
          </cell>
          <cell r="AD64">
            <v>0</v>
          </cell>
        </row>
        <row r="65">
          <cell r="A65" t="str">
            <v>Чебупай сочное яблоко ТМ Горячая штучка ТС Чебупай 0,2 кг УВС.  зам  ПОКОМ</v>
          </cell>
          <cell r="B65" t="str">
            <v>шт</v>
          </cell>
          <cell r="G65">
            <v>0.2</v>
          </cell>
          <cell r="H65" t="e">
            <v>#N/A</v>
          </cell>
          <cell r="I65" t="str">
            <v>матрица</v>
          </cell>
          <cell r="K65">
            <v>0</v>
          </cell>
          <cell r="N65">
            <v>30</v>
          </cell>
          <cell r="O65">
            <v>0</v>
          </cell>
          <cell r="S65" t="e">
            <v>#DIV/0!</v>
          </cell>
          <cell r="T65" t="e">
            <v>#DIV/0!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3.4</v>
          </cell>
          <cell r="Z65" t="str">
            <v>новинка (Сарана)</v>
          </cell>
          <cell r="AA65">
            <v>0</v>
          </cell>
          <cell r="AB65">
            <v>6</v>
          </cell>
          <cell r="AC65">
            <v>0</v>
          </cell>
          <cell r="AD65">
            <v>0</v>
          </cell>
        </row>
        <row r="66">
          <cell r="A66" t="str">
            <v>Чебупай спелая вишня ТМ Горячая штучка ТС Чебупай 0,2 кг УВС. зам  ПОКОМ</v>
          </cell>
          <cell r="B66" t="str">
            <v>шт</v>
          </cell>
          <cell r="G66">
            <v>0.2</v>
          </cell>
          <cell r="H66" t="e">
            <v>#N/A</v>
          </cell>
          <cell r="I66" t="str">
            <v>матрица</v>
          </cell>
          <cell r="K66">
            <v>0</v>
          </cell>
          <cell r="N66">
            <v>30</v>
          </cell>
          <cell r="O66">
            <v>0</v>
          </cell>
          <cell r="S66" t="e">
            <v>#DIV/0!</v>
          </cell>
          <cell r="T66" t="e">
            <v>#DIV/0!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новинка (Сарана)</v>
          </cell>
          <cell r="AA66">
            <v>0</v>
          </cell>
          <cell r="AB66">
            <v>6</v>
          </cell>
          <cell r="AC66">
            <v>0</v>
          </cell>
          <cell r="AD66">
            <v>0</v>
          </cell>
        </row>
        <row r="67">
          <cell r="A67" t="str">
            <v>Чебупели Курочка гриль Базовый ассортимент Фикс.вес 0,3 Пакет Горячая штучка  Поком</v>
          </cell>
          <cell r="B67" t="str">
            <v>шт</v>
          </cell>
          <cell r="G67">
            <v>0</v>
          </cell>
          <cell r="H67" t="e">
            <v>#N/A</v>
          </cell>
          <cell r="I67" t="str">
            <v>матрица</v>
          </cell>
          <cell r="K67">
            <v>0</v>
          </cell>
          <cell r="O67">
            <v>0</v>
          </cell>
          <cell r="S67" t="e">
            <v>#DIV/0!</v>
          </cell>
          <cell r="T67" t="e">
            <v>#DIV/0!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нет потребности</v>
          </cell>
          <cell r="AA67">
            <v>0</v>
          </cell>
          <cell r="AB67">
            <v>0</v>
          </cell>
        </row>
        <row r="68">
          <cell r="A68" t="str">
            <v>Чебупели с мясом Базовый ассортимент Фикс.вес 0,48 Лоток Горячая штучка ХХЛ  Поком</v>
          </cell>
          <cell r="B68" t="str">
            <v>шт</v>
          </cell>
          <cell r="G68">
            <v>0</v>
          </cell>
          <cell r="H68" t="e">
            <v>#N/A</v>
          </cell>
          <cell r="I68" t="str">
            <v>матрица</v>
          </cell>
          <cell r="K68">
            <v>0</v>
          </cell>
          <cell r="O68">
            <v>0</v>
          </cell>
          <cell r="S68" t="e">
            <v>#DIV/0!</v>
          </cell>
          <cell r="T68" t="e">
            <v>#DIV/0!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нет потребности</v>
          </cell>
          <cell r="AA68">
            <v>0</v>
          </cell>
          <cell r="AB68">
            <v>0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1379</v>
          </cell>
          <cell r="D69">
            <v>564</v>
          </cell>
          <cell r="E69">
            <v>1043</v>
          </cell>
          <cell r="F69">
            <v>701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1006</v>
          </cell>
          <cell r="K69">
            <v>37</v>
          </cell>
          <cell r="N69">
            <v>1176</v>
          </cell>
          <cell r="O69">
            <v>208.6</v>
          </cell>
          <cell r="P69">
            <v>1043.4000000000001</v>
          </cell>
          <cell r="S69">
            <v>14</v>
          </cell>
          <cell r="T69">
            <v>8.9980824544582934</v>
          </cell>
          <cell r="U69">
            <v>208.6</v>
          </cell>
          <cell r="V69">
            <v>185.8</v>
          </cell>
          <cell r="W69">
            <v>224.4</v>
          </cell>
          <cell r="X69">
            <v>169</v>
          </cell>
          <cell r="Y69">
            <v>167.2</v>
          </cell>
          <cell r="AA69">
            <v>260.85000000000002</v>
          </cell>
          <cell r="AB69">
            <v>12</v>
          </cell>
          <cell r="AC69">
            <v>87</v>
          </cell>
          <cell r="AD69">
            <v>261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1436</v>
          </cell>
          <cell r="D70">
            <v>1032</v>
          </cell>
          <cell r="E70">
            <v>1020</v>
          </cell>
          <cell r="F70">
            <v>1233</v>
          </cell>
          <cell r="G70">
            <v>0.25</v>
          </cell>
          <cell r="H70">
            <v>180</v>
          </cell>
          <cell r="I70" t="str">
            <v>матрица / паллет</v>
          </cell>
          <cell r="J70">
            <v>1060</v>
          </cell>
          <cell r="K70">
            <v>-40</v>
          </cell>
          <cell r="N70">
            <v>648</v>
          </cell>
          <cell r="O70">
            <v>204</v>
          </cell>
          <cell r="P70">
            <v>975</v>
          </cell>
          <cell r="S70">
            <v>14</v>
          </cell>
          <cell r="T70">
            <v>9.2205882352941178</v>
          </cell>
          <cell r="U70">
            <v>207.6</v>
          </cell>
          <cell r="V70">
            <v>220</v>
          </cell>
          <cell r="W70">
            <v>241.2</v>
          </cell>
          <cell r="X70">
            <v>190.8</v>
          </cell>
          <cell r="Y70">
            <v>176.8</v>
          </cell>
          <cell r="AA70">
            <v>243.75</v>
          </cell>
          <cell r="AB70">
            <v>12</v>
          </cell>
          <cell r="AC70">
            <v>84</v>
          </cell>
          <cell r="AD70">
            <v>252</v>
          </cell>
          <cell r="AE70">
            <v>14</v>
          </cell>
          <cell r="AF70">
            <v>70</v>
          </cell>
        </row>
        <row r="71">
          <cell r="A71" t="str">
            <v>Чебуреки Мясные вес 2,7 кг ТМ Зареченские ТС Зареченские продукты   Поком</v>
          </cell>
          <cell r="B71" t="str">
            <v>кг</v>
          </cell>
          <cell r="C71">
            <v>518.4</v>
          </cell>
          <cell r="F71">
            <v>518.4</v>
          </cell>
          <cell r="G71">
            <v>1</v>
          </cell>
          <cell r="H71">
            <v>180</v>
          </cell>
          <cell r="I71" t="str">
            <v>матрица</v>
          </cell>
          <cell r="K71">
            <v>0</v>
          </cell>
          <cell r="N71">
            <v>0</v>
          </cell>
          <cell r="O71">
            <v>0</v>
          </cell>
          <cell r="S71" t="e">
            <v>#DIV/0!</v>
          </cell>
          <cell r="T71" t="e">
            <v>#DIV/0!</v>
          </cell>
          <cell r="U71">
            <v>15.66</v>
          </cell>
          <cell r="V71">
            <v>11.34</v>
          </cell>
          <cell r="W71">
            <v>4.32</v>
          </cell>
          <cell r="X71">
            <v>2.7</v>
          </cell>
          <cell r="Y71">
            <v>2.16</v>
          </cell>
          <cell r="Z71" t="str">
            <v>необходимо увеличить продажи!!!</v>
          </cell>
          <cell r="AA71">
            <v>0</v>
          </cell>
          <cell r="AB71">
            <v>2.7</v>
          </cell>
          <cell r="AC71">
            <v>0</v>
          </cell>
          <cell r="AD71">
            <v>0</v>
          </cell>
        </row>
        <row r="72">
          <cell r="A72" t="str">
            <v>Чебуреки сочные ТМ Зареченские ТС Зареченские продукты.  Поком</v>
          </cell>
          <cell r="B72" t="str">
            <v>кг</v>
          </cell>
          <cell r="C72">
            <v>935</v>
          </cell>
          <cell r="D72">
            <v>1800</v>
          </cell>
          <cell r="E72">
            <v>1110</v>
          </cell>
          <cell r="F72">
            <v>1480</v>
          </cell>
          <cell r="G72">
            <v>1</v>
          </cell>
          <cell r="H72">
            <v>180</v>
          </cell>
          <cell r="I72" t="str">
            <v>матрица / паллет</v>
          </cell>
          <cell r="J72">
            <v>1120</v>
          </cell>
          <cell r="K72">
            <v>-10</v>
          </cell>
          <cell r="N72">
            <v>0</v>
          </cell>
          <cell r="O72">
            <v>222</v>
          </cell>
          <cell r="P72">
            <v>1628</v>
          </cell>
          <cell r="S72">
            <v>14</v>
          </cell>
          <cell r="T72">
            <v>6.666666666666667</v>
          </cell>
          <cell r="U72">
            <v>165</v>
          </cell>
          <cell r="V72">
            <v>223</v>
          </cell>
          <cell r="W72">
            <v>193</v>
          </cell>
          <cell r="X72">
            <v>176</v>
          </cell>
          <cell r="Y72">
            <v>186</v>
          </cell>
          <cell r="AA72">
            <v>1628</v>
          </cell>
          <cell r="AB72">
            <v>5</v>
          </cell>
          <cell r="AC72">
            <v>324</v>
          </cell>
          <cell r="AD72">
            <v>1620</v>
          </cell>
          <cell r="AE72">
            <v>12</v>
          </cell>
          <cell r="AF72">
            <v>84</v>
          </cell>
        </row>
        <row r="73">
          <cell r="A73" t="str">
            <v>Чебуречище горячая штучка 0,14кг Поком</v>
          </cell>
          <cell r="B73" t="str">
            <v>шт</v>
          </cell>
          <cell r="G73">
            <v>0.14000000000000001</v>
          </cell>
          <cell r="H73" t="e">
            <v>#N/A</v>
          </cell>
          <cell r="I73" t="str">
            <v>матрица</v>
          </cell>
          <cell r="K73">
            <v>0</v>
          </cell>
          <cell r="N73">
            <v>220</v>
          </cell>
          <cell r="O73">
            <v>0</v>
          </cell>
          <cell r="S73" t="e">
            <v>#DIV/0!</v>
          </cell>
          <cell r="T73" t="e">
            <v>#DIV/0!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новинка (Сарана)</v>
          </cell>
          <cell r="AA73">
            <v>0</v>
          </cell>
          <cell r="AB73">
            <v>22</v>
          </cell>
          <cell r="AC73">
            <v>0</v>
          </cell>
          <cell r="AD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" style="8" customWidth="1"/>
    <col min="8" max="8" width="5" customWidth="1"/>
    <col min="9" max="9" width="16.5703125" customWidth="1"/>
    <col min="10" max="11" width="6.85546875" customWidth="1"/>
    <col min="12" max="14" width="1" customWidth="1"/>
    <col min="15" max="19" width="6.85546875" customWidth="1"/>
    <col min="20" max="20" width="15.140625" customWidth="1"/>
    <col min="21" max="22" width="5" customWidth="1"/>
    <col min="23" max="27" width="6" customWidth="1"/>
    <col min="28" max="28" width="22.140625" customWidth="1"/>
    <col min="29" max="30" width="6.85546875" customWidth="1"/>
    <col min="31" max="31" width="6.85546875" style="8" customWidth="1"/>
    <col min="32" max="32" width="6.85546875" style="31" customWidth="1"/>
    <col min="33" max="35" width="6.85546875" style="32" customWidth="1"/>
    <col min="36" max="37" width="6.85546875" customWidth="1"/>
    <col min="38" max="55" width="8" customWidth="1"/>
  </cols>
  <sheetData>
    <row r="1" spans="1:5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25"/>
      <c r="AG1" s="26"/>
      <c r="AH1" s="26"/>
      <c r="AI1" s="26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6"/>
      <c r="AF2" s="25"/>
      <c r="AG2" s="26"/>
      <c r="AH2" s="26"/>
      <c r="AI2" s="26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117</v>
      </c>
      <c r="R3" s="3" t="s">
        <v>117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7" t="s">
        <v>23</v>
      </c>
      <c r="AF3" s="27" t="s">
        <v>24</v>
      </c>
      <c r="AG3" s="28" t="s">
        <v>25</v>
      </c>
      <c r="AH3" s="27" t="s">
        <v>24</v>
      </c>
      <c r="AI3" s="28" t="s">
        <v>25</v>
      </c>
      <c r="AJ3" s="2" t="s">
        <v>112</v>
      </c>
      <c r="AK3" s="2" t="s">
        <v>113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111</v>
      </c>
      <c r="O4" s="1" t="s">
        <v>26</v>
      </c>
      <c r="P4" s="1"/>
      <c r="Q4" s="1" t="s">
        <v>118</v>
      </c>
      <c r="R4" s="1" t="s">
        <v>119</v>
      </c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 t="s">
        <v>118</v>
      </c>
      <c r="AD4" s="1" t="s">
        <v>119</v>
      </c>
      <c r="AE4" s="6"/>
      <c r="AF4" s="26" t="s">
        <v>118</v>
      </c>
      <c r="AG4" s="26"/>
      <c r="AH4" s="26" t="s">
        <v>119</v>
      </c>
      <c r="AI4" s="26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SUM(E6:E499)</f>
        <v>17473.400000000001</v>
      </c>
      <c r="F5" s="4">
        <f>SUM(F6:F499)</f>
        <v>35582</v>
      </c>
      <c r="G5" s="6"/>
      <c r="H5" s="1"/>
      <c r="I5" s="1"/>
      <c r="J5" s="4">
        <f t="shared" ref="J5:S5" si="0">SUM(J6:J499)</f>
        <v>17316.5</v>
      </c>
      <c r="K5" s="4">
        <f t="shared" si="0"/>
        <v>156.89999999999998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3494.6800000000003</v>
      </c>
      <c r="P5" s="4">
        <f t="shared" si="0"/>
        <v>22805.659999999996</v>
      </c>
      <c r="Q5" s="4">
        <f t="shared" si="0"/>
        <v>19905.659999999996</v>
      </c>
      <c r="R5" s="4">
        <f t="shared" si="0"/>
        <v>2900</v>
      </c>
      <c r="S5" s="4">
        <f t="shared" si="0"/>
        <v>0</v>
      </c>
      <c r="T5" s="1"/>
      <c r="U5" s="1"/>
      <c r="V5" s="1"/>
      <c r="W5" s="4">
        <f>SUM(W6:W499)</f>
        <v>3498.0212000000006</v>
      </c>
      <c r="X5" s="4">
        <f>SUM(X6:X499)</f>
        <v>3943.1400000000003</v>
      </c>
      <c r="Y5" s="4">
        <f>SUM(Y6:Y499)</f>
        <v>3431.1400000000003</v>
      </c>
      <c r="Z5" s="4">
        <f>SUM(Z6:Z499)</f>
        <v>3849.3400000000006</v>
      </c>
      <c r="AA5" s="4">
        <f>SUM(AA6:AA499)</f>
        <v>3552.1799999999994</v>
      </c>
      <c r="AB5" s="1"/>
      <c r="AC5" s="4">
        <f>SUM(AC6:AC499)</f>
        <v>13246.240000000005</v>
      </c>
      <c r="AD5" s="4">
        <f>SUM(AD6:AD499)</f>
        <v>2900</v>
      </c>
      <c r="AE5" s="6"/>
      <c r="AF5" s="29">
        <f>SUM(AF6:AF499)</f>
        <v>2684</v>
      </c>
      <c r="AG5" s="30">
        <f>SUM(AG6:AG499)</f>
        <v>13346.04</v>
      </c>
      <c r="AH5" s="29">
        <f>SUM(AH6:AH499)</f>
        <v>584</v>
      </c>
      <c r="AI5" s="30">
        <f>SUM(AI6:AI499)</f>
        <v>2920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4" t="s">
        <v>32</v>
      </c>
      <c r="B6" s="14" t="s">
        <v>33</v>
      </c>
      <c r="C6" s="14"/>
      <c r="D6" s="14"/>
      <c r="E6" s="14"/>
      <c r="F6" s="14"/>
      <c r="G6" s="15">
        <v>0</v>
      </c>
      <c r="H6" s="14" t="e">
        <v>#N/A</v>
      </c>
      <c r="I6" s="14" t="s">
        <v>34</v>
      </c>
      <c r="J6" s="14"/>
      <c r="K6" s="14">
        <f t="shared" ref="K6:K37" si="1">E6-J6</f>
        <v>0</v>
      </c>
      <c r="L6" s="14"/>
      <c r="M6" s="14"/>
      <c r="N6" s="14"/>
      <c r="O6" s="14">
        <f>E6/5</f>
        <v>0</v>
      </c>
      <c r="P6" s="16"/>
      <c r="Q6" s="16"/>
      <c r="R6" s="16"/>
      <c r="S6" s="16"/>
      <c r="T6" s="14"/>
      <c r="U6" s="14" t="e">
        <f>(F6+P6)/O6</f>
        <v>#DIV/0!</v>
      </c>
      <c r="V6" s="14" t="e">
        <f>F6/O6</f>
        <v>#DIV/0!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 t="s">
        <v>35</v>
      </c>
      <c r="AC6" s="14">
        <f>P6*G6</f>
        <v>0</v>
      </c>
      <c r="AD6" s="14"/>
      <c r="AE6" s="15">
        <v>0</v>
      </c>
      <c r="AF6" s="17"/>
      <c r="AG6" s="14"/>
      <c r="AH6" s="14"/>
      <c r="AI6" s="14"/>
      <c r="AJ6" s="14">
        <f>IFERROR(VLOOKUP(A6,[1]Sheet!$A:$AE,31,0),0)</f>
        <v>0</v>
      </c>
      <c r="AK6" s="14">
        <f>IFERROR(VLOOKUP(A6,[1]Sheet!$A:$AF,32,0),0)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4" t="s">
        <v>36</v>
      </c>
      <c r="B7" s="14" t="s">
        <v>33</v>
      </c>
      <c r="C7" s="14"/>
      <c r="D7" s="14"/>
      <c r="E7" s="14"/>
      <c r="F7" s="14"/>
      <c r="G7" s="15">
        <v>0</v>
      </c>
      <c r="H7" s="14" t="e">
        <v>#N/A</v>
      </c>
      <c r="I7" s="14" t="s">
        <v>34</v>
      </c>
      <c r="J7" s="14"/>
      <c r="K7" s="14">
        <f t="shared" si="1"/>
        <v>0</v>
      </c>
      <c r="L7" s="14"/>
      <c r="M7" s="14"/>
      <c r="N7" s="14"/>
      <c r="O7" s="14">
        <f t="shared" ref="O7:O69" si="2">E7/5</f>
        <v>0</v>
      </c>
      <c r="P7" s="16"/>
      <c r="Q7" s="16"/>
      <c r="R7" s="16"/>
      <c r="S7" s="16"/>
      <c r="T7" s="14"/>
      <c r="U7" s="14" t="e">
        <f t="shared" ref="U7:U69" si="3">(F7+P7)/O7</f>
        <v>#DIV/0!</v>
      </c>
      <c r="V7" s="14" t="e">
        <f t="shared" ref="V7:V69" si="4">F7/O7</f>
        <v>#DIV/0!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 t="s">
        <v>35</v>
      </c>
      <c r="AC7" s="14">
        <f t="shared" ref="AC7:AC70" si="5">P7*G7</f>
        <v>0</v>
      </c>
      <c r="AD7" s="14"/>
      <c r="AE7" s="15">
        <v>0</v>
      </c>
      <c r="AF7" s="17"/>
      <c r="AG7" s="14"/>
      <c r="AH7" s="14"/>
      <c r="AI7" s="14"/>
      <c r="AJ7" s="14">
        <f>IFERROR(VLOOKUP(A7,[1]Sheet!$A:$AE,31,0),0)</f>
        <v>0</v>
      </c>
      <c r="AK7" s="14">
        <f>IFERROR(VLOOKUP(A7,[1]Sheet!$A:$AF,32,0),0)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37</v>
      </c>
      <c r="B8" s="1" t="s">
        <v>33</v>
      </c>
      <c r="C8" s="1">
        <v>705</v>
      </c>
      <c r="D8" s="1">
        <v>2198</v>
      </c>
      <c r="E8" s="1">
        <v>824</v>
      </c>
      <c r="F8" s="1">
        <v>1900</v>
      </c>
      <c r="G8" s="6">
        <v>0.3</v>
      </c>
      <c r="H8" s="1">
        <v>180</v>
      </c>
      <c r="I8" s="1" t="s">
        <v>34</v>
      </c>
      <c r="J8" s="1">
        <v>813</v>
      </c>
      <c r="K8" s="1">
        <f t="shared" si="1"/>
        <v>11</v>
      </c>
      <c r="L8" s="1"/>
      <c r="M8" s="1"/>
      <c r="N8" s="1"/>
      <c r="O8" s="1">
        <f t="shared" si="2"/>
        <v>164.8</v>
      </c>
      <c r="P8" s="5">
        <f>16*O8-F8</f>
        <v>736.80000000000018</v>
      </c>
      <c r="Q8" s="5">
        <f>P8-R8</f>
        <v>736.80000000000018</v>
      </c>
      <c r="R8" s="5"/>
      <c r="S8" s="5"/>
      <c r="T8" s="1"/>
      <c r="U8" s="1">
        <f t="shared" si="3"/>
        <v>16</v>
      </c>
      <c r="V8" s="1">
        <f t="shared" si="4"/>
        <v>11.529126213592232</v>
      </c>
      <c r="W8" s="1">
        <v>194.2</v>
      </c>
      <c r="X8" s="1">
        <v>182</v>
      </c>
      <c r="Y8" s="1">
        <v>160.19999999999999</v>
      </c>
      <c r="Z8" s="1">
        <v>200.6</v>
      </c>
      <c r="AA8" s="1">
        <v>144.4</v>
      </c>
      <c r="AB8" s="1"/>
      <c r="AC8" s="1">
        <f>Q8*G8</f>
        <v>221.04000000000005</v>
      </c>
      <c r="AD8" s="1">
        <f>R8*G8</f>
        <v>0</v>
      </c>
      <c r="AE8" s="6">
        <v>12</v>
      </c>
      <c r="AF8" s="25">
        <f>MROUND(Q8,AE8)/AE8</f>
        <v>61</v>
      </c>
      <c r="AG8" s="26">
        <f>AF8*AE8*G8</f>
        <v>219.6</v>
      </c>
      <c r="AH8" s="26">
        <f>MROUND(R8,AE8)/AE8</f>
        <v>0</v>
      </c>
      <c r="AI8" s="26">
        <f>AH8*AE8*G8</f>
        <v>0</v>
      </c>
      <c r="AJ8" s="1">
        <f>IFERROR(VLOOKUP(A8,[1]Sheet!$A:$AE,31,0),0)</f>
        <v>0</v>
      </c>
      <c r="AK8" s="1">
        <f>IFERROR(VLOOKUP(A8,[1]Sheet!$A:$AF,32,0),0)</f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4" t="s">
        <v>38</v>
      </c>
      <c r="B9" s="14" t="s">
        <v>33</v>
      </c>
      <c r="C9" s="14"/>
      <c r="D9" s="14"/>
      <c r="E9" s="14"/>
      <c r="F9" s="14"/>
      <c r="G9" s="15">
        <v>0</v>
      </c>
      <c r="H9" s="14" t="e">
        <v>#N/A</v>
      </c>
      <c r="I9" s="14" t="s">
        <v>34</v>
      </c>
      <c r="J9" s="14"/>
      <c r="K9" s="14">
        <f t="shared" si="1"/>
        <v>0</v>
      </c>
      <c r="L9" s="14"/>
      <c r="M9" s="14"/>
      <c r="N9" s="14"/>
      <c r="O9" s="14">
        <f t="shared" si="2"/>
        <v>0</v>
      </c>
      <c r="P9" s="16"/>
      <c r="Q9" s="16"/>
      <c r="R9" s="16"/>
      <c r="S9" s="16"/>
      <c r="T9" s="14"/>
      <c r="U9" s="14" t="e">
        <f t="shared" si="3"/>
        <v>#DIV/0!</v>
      </c>
      <c r="V9" s="14" t="e">
        <f t="shared" si="4"/>
        <v>#DIV/0!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 t="s">
        <v>35</v>
      </c>
      <c r="AC9" s="14">
        <f t="shared" si="5"/>
        <v>0</v>
      </c>
      <c r="AD9" s="14"/>
      <c r="AE9" s="15">
        <v>0</v>
      </c>
      <c r="AF9" s="17"/>
      <c r="AG9" s="14"/>
      <c r="AH9" s="14"/>
      <c r="AI9" s="14"/>
      <c r="AJ9" s="14">
        <f>IFERROR(VLOOKUP(A9,[1]Sheet!$A:$AE,31,0),0)</f>
        <v>0</v>
      </c>
      <c r="AK9" s="14">
        <f>IFERROR(VLOOKUP(A9,[1]Sheet!$A:$AF,32,0),0)</f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39</v>
      </c>
      <c r="B10" s="1" t="s">
        <v>33</v>
      </c>
      <c r="C10" s="1">
        <v>1403</v>
      </c>
      <c r="D10" s="1">
        <v>1702</v>
      </c>
      <c r="E10" s="1">
        <v>1013</v>
      </c>
      <c r="F10" s="1">
        <v>1868</v>
      </c>
      <c r="G10" s="6">
        <v>0.3</v>
      </c>
      <c r="H10" s="1">
        <v>180</v>
      </c>
      <c r="I10" s="1" t="s">
        <v>34</v>
      </c>
      <c r="J10" s="1">
        <v>993</v>
      </c>
      <c r="K10" s="1">
        <f t="shared" si="1"/>
        <v>20</v>
      </c>
      <c r="L10" s="1"/>
      <c r="M10" s="1"/>
      <c r="N10" s="1"/>
      <c r="O10" s="1">
        <f t="shared" si="2"/>
        <v>202.6</v>
      </c>
      <c r="P10" s="5">
        <f>16*O10-F10</f>
        <v>1373.6</v>
      </c>
      <c r="Q10" s="5">
        <f>P10-R10</f>
        <v>1373.6</v>
      </c>
      <c r="R10" s="5"/>
      <c r="S10" s="5"/>
      <c r="T10" s="1"/>
      <c r="U10" s="1">
        <f t="shared" si="3"/>
        <v>16</v>
      </c>
      <c r="V10" s="1">
        <f t="shared" si="4"/>
        <v>9.2201382033563668</v>
      </c>
      <c r="W10" s="1">
        <v>205</v>
      </c>
      <c r="X10" s="1">
        <v>236.8</v>
      </c>
      <c r="Y10" s="1">
        <v>226.2</v>
      </c>
      <c r="Z10" s="1">
        <v>211.4</v>
      </c>
      <c r="AA10" s="1">
        <v>220</v>
      </c>
      <c r="AB10" s="1"/>
      <c r="AC10" s="1">
        <f>Q10*G10</f>
        <v>412.08</v>
      </c>
      <c r="AD10" s="1">
        <f>R10*G10</f>
        <v>0</v>
      </c>
      <c r="AE10" s="6">
        <v>12</v>
      </c>
      <c r="AF10" s="25">
        <f>MROUND(Q10,AE10)/AE10</f>
        <v>114</v>
      </c>
      <c r="AG10" s="26">
        <f>AF10*AE10*G10</f>
        <v>410.4</v>
      </c>
      <c r="AH10" s="26">
        <f>MROUND(R10,AE10)/AE10</f>
        <v>0</v>
      </c>
      <c r="AI10" s="26">
        <f>AH10*AE10*G10</f>
        <v>0</v>
      </c>
      <c r="AJ10" s="1">
        <f>IFERROR(VLOOKUP(A10,[1]Sheet!$A:$AE,31,0),0)</f>
        <v>0</v>
      </c>
      <c r="AK10" s="1">
        <f>IFERROR(VLOOKUP(A10,[1]Sheet!$A:$AF,32,0),0)</f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4" t="s">
        <v>40</v>
      </c>
      <c r="B11" s="14" t="s">
        <v>33</v>
      </c>
      <c r="C11" s="14"/>
      <c r="D11" s="14"/>
      <c r="E11" s="14"/>
      <c r="F11" s="14"/>
      <c r="G11" s="15">
        <v>0</v>
      </c>
      <c r="H11" s="14" t="e">
        <v>#N/A</v>
      </c>
      <c r="I11" s="14" t="s">
        <v>34</v>
      </c>
      <c r="J11" s="14"/>
      <c r="K11" s="14">
        <f t="shared" si="1"/>
        <v>0</v>
      </c>
      <c r="L11" s="14"/>
      <c r="M11" s="14"/>
      <c r="N11" s="14"/>
      <c r="O11" s="14">
        <f t="shared" si="2"/>
        <v>0</v>
      </c>
      <c r="P11" s="16"/>
      <c r="Q11" s="16"/>
      <c r="R11" s="16"/>
      <c r="S11" s="16"/>
      <c r="T11" s="14"/>
      <c r="U11" s="14" t="e">
        <f t="shared" si="3"/>
        <v>#DIV/0!</v>
      </c>
      <c r="V11" s="14" t="e">
        <f t="shared" si="4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 t="s">
        <v>35</v>
      </c>
      <c r="AC11" s="14">
        <f t="shared" si="5"/>
        <v>0</v>
      </c>
      <c r="AD11" s="14"/>
      <c r="AE11" s="15">
        <v>0</v>
      </c>
      <c r="AF11" s="17"/>
      <c r="AG11" s="14"/>
      <c r="AH11" s="14"/>
      <c r="AI11" s="14"/>
      <c r="AJ11" s="14">
        <f>IFERROR(VLOOKUP(A11,[1]Sheet!$A:$AE,31,0),0)</f>
        <v>0</v>
      </c>
      <c r="AK11" s="14">
        <f>IFERROR(VLOOKUP(A11,[1]Sheet!$A:$AF,32,0),0)</f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4" t="s">
        <v>41</v>
      </c>
      <c r="B12" s="14" t="s">
        <v>33</v>
      </c>
      <c r="C12" s="14"/>
      <c r="D12" s="14"/>
      <c r="E12" s="14"/>
      <c r="F12" s="14"/>
      <c r="G12" s="15">
        <v>0</v>
      </c>
      <c r="H12" s="14" t="e">
        <v>#N/A</v>
      </c>
      <c r="I12" s="14" t="s">
        <v>34</v>
      </c>
      <c r="J12" s="14"/>
      <c r="K12" s="14">
        <f t="shared" si="1"/>
        <v>0</v>
      </c>
      <c r="L12" s="14"/>
      <c r="M12" s="14"/>
      <c r="N12" s="14"/>
      <c r="O12" s="14">
        <f t="shared" si="2"/>
        <v>0</v>
      </c>
      <c r="P12" s="16"/>
      <c r="Q12" s="16"/>
      <c r="R12" s="16"/>
      <c r="S12" s="16"/>
      <c r="T12" s="14"/>
      <c r="U12" s="14" t="e">
        <f t="shared" si="3"/>
        <v>#DIV/0!</v>
      </c>
      <c r="V12" s="14" t="e">
        <f t="shared" si="4"/>
        <v>#DIV/0!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 t="s">
        <v>35</v>
      </c>
      <c r="AC12" s="14">
        <f t="shared" si="5"/>
        <v>0</v>
      </c>
      <c r="AD12" s="14"/>
      <c r="AE12" s="15">
        <v>0</v>
      </c>
      <c r="AF12" s="17"/>
      <c r="AG12" s="14"/>
      <c r="AH12" s="14"/>
      <c r="AI12" s="14"/>
      <c r="AJ12" s="14">
        <f>IFERROR(VLOOKUP(A12,[1]Sheet!$A:$AE,31,0),0)</f>
        <v>0</v>
      </c>
      <c r="AK12" s="14">
        <f>IFERROR(VLOOKUP(A12,[1]Sheet!$A:$AF,32,0),0)</f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42</v>
      </c>
      <c r="B13" s="1" t="s">
        <v>43</v>
      </c>
      <c r="C13" s="1">
        <v>137.5</v>
      </c>
      <c r="D13" s="1">
        <v>539</v>
      </c>
      <c r="E13" s="1">
        <v>231</v>
      </c>
      <c r="F13" s="1">
        <v>407</v>
      </c>
      <c r="G13" s="6">
        <v>1</v>
      </c>
      <c r="H13" s="1">
        <v>180</v>
      </c>
      <c r="I13" s="1" t="s">
        <v>34</v>
      </c>
      <c r="J13" s="1">
        <v>273.5</v>
      </c>
      <c r="K13" s="1">
        <f t="shared" si="1"/>
        <v>-42.5</v>
      </c>
      <c r="L13" s="1"/>
      <c r="M13" s="1"/>
      <c r="N13" s="1"/>
      <c r="O13" s="1">
        <f t="shared" si="2"/>
        <v>46.2</v>
      </c>
      <c r="P13" s="5">
        <f>16*O13-F13</f>
        <v>332.20000000000005</v>
      </c>
      <c r="Q13" s="5">
        <f>P13-R13</f>
        <v>332.20000000000005</v>
      </c>
      <c r="R13" s="5"/>
      <c r="S13" s="5"/>
      <c r="T13" s="1"/>
      <c r="U13" s="1">
        <f t="shared" si="3"/>
        <v>16</v>
      </c>
      <c r="V13" s="1">
        <f t="shared" si="4"/>
        <v>8.8095238095238084</v>
      </c>
      <c r="W13" s="1">
        <v>45.1</v>
      </c>
      <c r="X13" s="1">
        <v>38.5</v>
      </c>
      <c r="Y13" s="1">
        <v>34.1</v>
      </c>
      <c r="Z13" s="1">
        <v>19.8</v>
      </c>
      <c r="AA13" s="1">
        <v>58.3</v>
      </c>
      <c r="AB13" s="1"/>
      <c r="AC13" s="1">
        <f>Q13*G13</f>
        <v>332.20000000000005</v>
      </c>
      <c r="AD13" s="1">
        <f>R13*G13</f>
        <v>0</v>
      </c>
      <c r="AE13" s="6">
        <v>5.5</v>
      </c>
      <c r="AF13" s="25">
        <f>MROUND(Q13,AE13)/AE13</f>
        <v>60</v>
      </c>
      <c r="AG13" s="26">
        <f>AF13*AE13*G13</f>
        <v>330</v>
      </c>
      <c r="AH13" s="26">
        <f>MROUND(R13,AE13)/AE13</f>
        <v>0</v>
      </c>
      <c r="AI13" s="26">
        <f>AH13*AE13*G13</f>
        <v>0</v>
      </c>
      <c r="AJ13" s="1">
        <f>IFERROR(VLOOKUP(A13,[1]Sheet!$A:$AE,31,0),0)</f>
        <v>0</v>
      </c>
      <c r="AK13" s="1">
        <f>IFERROR(VLOOKUP(A13,[1]Sheet!$A:$AF,32,0),0)</f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4" t="s">
        <v>44</v>
      </c>
      <c r="B14" s="14" t="s">
        <v>43</v>
      </c>
      <c r="C14" s="14"/>
      <c r="D14" s="14"/>
      <c r="E14" s="14"/>
      <c r="F14" s="14"/>
      <c r="G14" s="15">
        <v>0</v>
      </c>
      <c r="H14" s="14" t="e">
        <v>#N/A</v>
      </c>
      <c r="I14" s="14" t="s">
        <v>34</v>
      </c>
      <c r="J14" s="14"/>
      <c r="K14" s="14">
        <f t="shared" si="1"/>
        <v>0</v>
      </c>
      <c r="L14" s="14"/>
      <c r="M14" s="14"/>
      <c r="N14" s="14"/>
      <c r="O14" s="14">
        <f t="shared" si="2"/>
        <v>0</v>
      </c>
      <c r="P14" s="16"/>
      <c r="Q14" s="16"/>
      <c r="R14" s="16"/>
      <c r="S14" s="16"/>
      <c r="T14" s="14"/>
      <c r="U14" s="14" t="e">
        <f t="shared" si="3"/>
        <v>#DIV/0!</v>
      </c>
      <c r="V14" s="14" t="e">
        <f t="shared" si="4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 t="s">
        <v>35</v>
      </c>
      <c r="AC14" s="14">
        <f t="shared" si="5"/>
        <v>0</v>
      </c>
      <c r="AD14" s="14"/>
      <c r="AE14" s="15">
        <v>0</v>
      </c>
      <c r="AF14" s="17"/>
      <c r="AG14" s="14"/>
      <c r="AH14" s="14"/>
      <c r="AI14" s="14"/>
      <c r="AJ14" s="14">
        <f>IFERROR(VLOOKUP(A14,[1]Sheet!$A:$AE,31,0),0)</f>
        <v>0</v>
      </c>
      <c r="AK14" s="14">
        <f>IFERROR(VLOOKUP(A14,[1]Sheet!$A:$AF,32,0),0)</f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45</v>
      </c>
      <c r="B15" s="1" t="s">
        <v>43</v>
      </c>
      <c r="C15" s="1">
        <v>7.4</v>
      </c>
      <c r="D15" s="1">
        <v>29.6</v>
      </c>
      <c r="E15" s="1">
        <v>14.8</v>
      </c>
      <c r="F15" s="1">
        <v>33.299999999999997</v>
      </c>
      <c r="G15" s="6">
        <v>1</v>
      </c>
      <c r="H15" s="1">
        <v>180</v>
      </c>
      <c r="I15" s="1" t="s">
        <v>34</v>
      </c>
      <c r="J15" s="1">
        <v>14.7</v>
      </c>
      <c r="K15" s="1">
        <f t="shared" si="1"/>
        <v>0.10000000000000142</v>
      </c>
      <c r="L15" s="1"/>
      <c r="M15" s="1"/>
      <c r="N15" s="1"/>
      <c r="O15" s="1">
        <f t="shared" si="2"/>
        <v>2.96</v>
      </c>
      <c r="P15" s="5">
        <f>16*O15-F15</f>
        <v>14.060000000000002</v>
      </c>
      <c r="Q15" s="5">
        <f>P15-R15</f>
        <v>14.060000000000002</v>
      </c>
      <c r="R15" s="5"/>
      <c r="S15" s="5"/>
      <c r="T15" s="1"/>
      <c r="U15" s="1">
        <f t="shared" si="3"/>
        <v>16</v>
      </c>
      <c r="V15" s="1">
        <f t="shared" si="4"/>
        <v>11.25</v>
      </c>
      <c r="W15" s="1">
        <v>3.7</v>
      </c>
      <c r="X15" s="1">
        <v>0.74</v>
      </c>
      <c r="Y15" s="1">
        <v>0</v>
      </c>
      <c r="Z15" s="1">
        <v>2.96</v>
      </c>
      <c r="AA15" s="1">
        <v>3.7</v>
      </c>
      <c r="AB15" s="1"/>
      <c r="AC15" s="1">
        <f>Q15*G15</f>
        <v>14.060000000000002</v>
      </c>
      <c r="AD15" s="1">
        <f>R15*G15</f>
        <v>0</v>
      </c>
      <c r="AE15" s="6">
        <v>3.7</v>
      </c>
      <c r="AF15" s="25">
        <f>MROUND(Q15,AE15)/AE15</f>
        <v>4</v>
      </c>
      <c r="AG15" s="26">
        <f>AF15*AE15*G15</f>
        <v>14.8</v>
      </c>
      <c r="AH15" s="26">
        <f>MROUND(R15,AE15)/AE15</f>
        <v>0</v>
      </c>
      <c r="AI15" s="26">
        <f>AH15*AE15*G15</f>
        <v>0</v>
      </c>
      <c r="AJ15" s="1">
        <f>IFERROR(VLOOKUP(A15,[1]Sheet!$A:$AE,31,0),0)</f>
        <v>0</v>
      </c>
      <c r="AK15" s="1">
        <f>IFERROR(VLOOKUP(A15,[1]Sheet!$A:$AF,32,0),0)</f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20" t="s">
        <v>46</v>
      </c>
      <c r="B16" s="14" t="s">
        <v>43</v>
      </c>
      <c r="C16" s="14">
        <v>847.3</v>
      </c>
      <c r="D16" s="14"/>
      <c r="E16" s="14">
        <v>14.8</v>
      </c>
      <c r="F16" s="14">
        <v>821.4</v>
      </c>
      <c r="G16" s="15">
        <v>0</v>
      </c>
      <c r="H16" s="14" t="e">
        <v>#N/A</v>
      </c>
      <c r="I16" s="14" t="s">
        <v>47</v>
      </c>
      <c r="J16" s="14">
        <v>14.8</v>
      </c>
      <c r="K16" s="14">
        <f t="shared" si="1"/>
        <v>0</v>
      </c>
      <c r="L16" s="14"/>
      <c r="M16" s="14"/>
      <c r="N16" s="14"/>
      <c r="O16" s="14">
        <f t="shared" si="2"/>
        <v>2.96</v>
      </c>
      <c r="P16" s="16"/>
      <c r="Q16" s="16"/>
      <c r="R16" s="16"/>
      <c r="S16" s="16"/>
      <c r="T16" s="14"/>
      <c r="U16" s="14">
        <f t="shared" si="3"/>
        <v>277.5</v>
      </c>
      <c r="V16" s="14">
        <f t="shared" si="4"/>
        <v>277.5</v>
      </c>
      <c r="W16" s="14">
        <v>11.1</v>
      </c>
      <c r="X16" s="14">
        <v>4.4400000000000004</v>
      </c>
      <c r="Y16" s="14">
        <v>2.96</v>
      </c>
      <c r="Z16" s="14">
        <v>10.36</v>
      </c>
      <c r="AA16" s="14">
        <v>7.4</v>
      </c>
      <c r="AB16" s="19" t="s">
        <v>114</v>
      </c>
      <c r="AC16" s="14">
        <f t="shared" si="5"/>
        <v>0</v>
      </c>
      <c r="AD16" s="14"/>
      <c r="AE16" s="15">
        <v>0</v>
      </c>
      <c r="AF16" s="17"/>
      <c r="AG16" s="14"/>
      <c r="AH16" s="14"/>
      <c r="AI16" s="14"/>
      <c r="AJ16" s="14">
        <f>IFERROR(VLOOKUP(A16,[1]Sheet!$A:$AE,31,0),0)</f>
        <v>14</v>
      </c>
      <c r="AK16" s="14">
        <f>IFERROR(VLOOKUP(A16,[1]Sheet!$A:$AF,32,0),0)</f>
        <v>126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4" t="s">
        <v>48</v>
      </c>
      <c r="B17" s="14" t="s">
        <v>43</v>
      </c>
      <c r="C17" s="14"/>
      <c r="D17" s="14"/>
      <c r="E17" s="14"/>
      <c r="F17" s="14"/>
      <c r="G17" s="15">
        <v>0</v>
      </c>
      <c r="H17" s="14" t="e">
        <v>#N/A</v>
      </c>
      <c r="I17" s="14" t="s">
        <v>34</v>
      </c>
      <c r="J17" s="14"/>
      <c r="K17" s="14">
        <f t="shared" si="1"/>
        <v>0</v>
      </c>
      <c r="L17" s="14"/>
      <c r="M17" s="14"/>
      <c r="N17" s="14"/>
      <c r="O17" s="14">
        <f t="shared" si="2"/>
        <v>0</v>
      </c>
      <c r="P17" s="16"/>
      <c r="Q17" s="16"/>
      <c r="R17" s="16"/>
      <c r="S17" s="16"/>
      <c r="T17" s="14"/>
      <c r="U17" s="14" t="e">
        <f t="shared" si="3"/>
        <v>#DIV/0!</v>
      </c>
      <c r="V17" s="14" t="e">
        <f t="shared" si="4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 t="s">
        <v>35</v>
      </c>
      <c r="AC17" s="14">
        <f t="shared" si="5"/>
        <v>0</v>
      </c>
      <c r="AD17" s="14"/>
      <c r="AE17" s="15">
        <v>0</v>
      </c>
      <c r="AF17" s="17"/>
      <c r="AG17" s="14"/>
      <c r="AH17" s="14"/>
      <c r="AI17" s="14"/>
      <c r="AJ17" s="14">
        <f>IFERROR(VLOOKUP(A17,[1]Sheet!$A:$AE,31,0),0)</f>
        <v>0</v>
      </c>
      <c r="AK17" s="14">
        <f>IFERROR(VLOOKUP(A17,[1]Sheet!$A:$AF,32,0),0)</f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22" t="s">
        <v>49</v>
      </c>
      <c r="B18" s="1" t="s">
        <v>33</v>
      </c>
      <c r="C18" s="1"/>
      <c r="D18" s="1"/>
      <c r="E18" s="1"/>
      <c r="F18" s="1"/>
      <c r="G18" s="6">
        <v>0.25</v>
      </c>
      <c r="H18" s="1" t="e">
        <v>#N/A</v>
      </c>
      <c r="I18" s="1" t="s">
        <v>34</v>
      </c>
      <c r="J18" s="1"/>
      <c r="K18" s="1">
        <f t="shared" si="1"/>
        <v>0</v>
      </c>
      <c r="L18" s="1"/>
      <c r="M18" s="1"/>
      <c r="N18" s="1"/>
      <c r="O18" s="1">
        <f t="shared" si="2"/>
        <v>0</v>
      </c>
      <c r="P18" s="5">
        <v>24</v>
      </c>
      <c r="Q18" s="5">
        <f>P18-R18</f>
        <v>24</v>
      </c>
      <c r="R18" s="5"/>
      <c r="S18" s="5"/>
      <c r="T18" s="1"/>
      <c r="U18" s="1" t="e">
        <f t="shared" si="3"/>
        <v>#DIV/0!</v>
      </c>
      <c r="V18" s="1" t="e">
        <f t="shared" si="4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21" t="s">
        <v>115</v>
      </c>
      <c r="AC18" s="1">
        <f>Q18*G18</f>
        <v>6</v>
      </c>
      <c r="AD18" s="1">
        <f>R18*G18</f>
        <v>0</v>
      </c>
      <c r="AE18" s="6">
        <v>12</v>
      </c>
      <c r="AF18" s="25">
        <f>MROUND(Q18,AE18)/AE18</f>
        <v>2</v>
      </c>
      <c r="AG18" s="26">
        <f>AF18*AE18*G18</f>
        <v>6</v>
      </c>
      <c r="AH18" s="26">
        <f>MROUND(R18,AE18)/AE18</f>
        <v>0</v>
      </c>
      <c r="AI18" s="26">
        <f>AH18*AE18*G18</f>
        <v>0</v>
      </c>
      <c r="AJ18" s="1">
        <f>IFERROR(VLOOKUP(A18,[1]Sheet!$A:$AE,31,0),0)</f>
        <v>0</v>
      </c>
      <c r="AK18" s="1">
        <f>IFERROR(VLOOKUP(A18,[1]Sheet!$A:$AF,32,0),0)</f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4" t="s">
        <v>51</v>
      </c>
      <c r="B19" s="14" t="s">
        <v>33</v>
      </c>
      <c r="C19" s="14"/>
      <c r="D19" s="14"/>
      <c r="E19" s="14"/>
      <c r="F19" s="14"/>
      <c r="G19" s="15">
        <v>0</v>
      </c>
      <c r="H19" s="14" t="e">
        <v>#N/A</v>
      </c>
      <c r="I19" s="14" t="s">
        <v>34</v>
      </c>
      <c r="J19" s="14"/>
      <c r="K19" s="14">
        <f t="shared" si="1"/>
        <v>0</v>
      </c>
      <c r="L19" s="14"/>
      <c r="M19" s="14"/>
      <c r="N19" s="14"/>
      <c r="O19" s="14">
        <f t="shared" si="2"/>
        <v>0</v>
      </c>
      <c r="P19" s="16"/>
      <c r="Q19" s="16"/>
      <c r="R19" s="16"/>
      <c r="S19" s="16"/>
      <c r="T19" s="14"/>
      <c r="U19" s="14" t="e">
        <f t="shared" si="3"/>
        <v>#DIV/0!</v>
      </c>
      <c r="V19" s="14" t="e">
        <f t="shared" si="4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 t="s">
        <v>35</v>
      </c>
      <c r="AC19" s="14">
        <f t="shared" si="5"/>
        <v>0</v>
      </c>
      <c r="AD19" s="14"/>
      <c r="AE19" s="15">
        <v>0</v>
      </c>
      <c r="AF19" s="17"/>
      <c r="AG19" s="14"/>
      <c r="AH19" s="14"/>
      <c r="AI19" s="14"/>
      <c r="AJ19" s="14">
        <f>IFERROR(VLOOKUP(A19,[1]Sheet!$A:$AE,31,0),0)</f>
        <v>0</v>
      </c>
      <c r="AK19" s="14">
        <f>IFERROR(VLOOKUP(A19,[1]Sheet!$A:$AF,32,0),0)</f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 t="s">
        <v>52</v>
      </c>
      <c r="B20" s="1" t="s">
        <v>43</v>
      </c>
      <c r="C20" s="1">
        <v>247.9</v>
      </c>
      <c r="D20" s="1">
        <v>758.5</v>
      </c>
      <c r="E20" s="1">
        <v>351.5</v>
      </c>
      <c r="F20" s="1">
        <v>577.20000000000005</v>
      </c>
      <c r="G20" s="6">
        <v>1</v>
      </c>
      <c r="H20" s="1">
        <v>180</v>
      </c>
      <c r="I20" s="1" t="s">
        <v>47</v>
      </c>
      <c r="J20" s="1">
        <v>355.2</v>
      </c>
      <c r="K20" s="1">
        <f t="shared" si="1"/>
        <v>-3.6999999999999886</v>
      </c>
      <c r="L20" s="1"/>
      <c r="M20" s="1"/>
      <c r="N20" s="1"/>
      <c r="O20" s="1">
        <f t="shared" si="2"/>
        <v>70.3</v>
      </c>
      <c r="P20" s="5">
        <f>16*O20-F20</f>
        <v>547.59999999999991</v>
      </c>
      <c r="Q20" s="5">
        <f t="shared" ref="Q20:Q22" si="6">P20-R20</f>
        <v>547.59999999999991</v>
      </c>
      <c r="R20" s="5"/>
      <c r="S20" s="5"/>
      <c r="T20" s="1"/>
      <c r="U20" s="1">
        <f t="shared" si="3"/>
        <v>16</v>
      </c>
      <c r="V20" s="1">
        <f t="shared" si="4"/>
        <v>8.2105263157894743</v>
      </c>
      <c r="W20" s="1">
        <v>66.599999999999994</v>
      </c>
      <c r="X20" s="1">
        <v>49.6</v>
      </c>
      <c r="Y20" s="1">
        <v>50.32</v>
      </c>
      <c r="Z20" s="1">
        <v>59.220000000000013</v>
      </c>
      <c r="AA20" s="1">
        <v>52.54</v>
      </c>
      <c r="AB20" s="1"/>
      <c r="AC20" s="1">
        <f t="shared" ref="AC20:AC22" si="7">Q20*G20</f>
        <v>547.59999999999991</v>
      </c>
      <c r="AD20" s="1">
        <f t="shared" ref="AD20:AD22" si="8">R20*G20</f>
        <v>0</v>
      </c>
      <c r="AE20" s="6">
        <v>3.7</v>
      </c>
      <c r="AF20" s="25">
        <f>MROUND(Q20,AE20*AJ20)/AE20</f>
        <v>154</v>
      </c>
      <c r="AG20" s="26">
        <f t="shared" ref="AG20:AG22" si="9">AF20*AE20*G20</f>
        <v>569.80000000000007</v>
      </c>
      <c r="AH20" s="26">
        <f>MROUND(R20,AE20*AJ20)/AE20</f>
        <v>0</v>
      </c>
      <c r="AI20" s="26">
        <f t="shared" ref="AI20:AI22" si="10">AH20*AE20*G20</f>
        <v>0</v>
      </c>
      <c r="AJ20" s="1">
        <f>IFERROR(VLOOKUP(A20,[1]Sheet!$A:$AE,31,0),0)</f>
        <v>14</v>
      </c>
      <c r="AK20" s="1">
        <f>IFERROR(VLOOKUP(A20,[1]Sheet!$A:$AF,32,0),0)</f>
        <v>126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53</v>
      </c>
      <c r="B21" s="1" t="s">
        <v>43</v>
      </c>
      <c r="C21" s="1">
        <v>63</v>
      </c>
      <c r="D21" s="1">
        <v>39.6</v>
      </c>
      <c r="E21" s="1">
        <v>21.6</v>
      </c>
      <c r="F21" s="1">
        <v>77.400000000000006</v>
      </c>
      <c r="G21" s="6">
        <v>1</v>
      </c>
      <c r="H21" s="1">
        <v>180</v>
      </c>
      <c r="I21" s="1" t="s">
        <v>34</v>
      </c>
      <c r="J21" s="1">
        <v>21.6</v>
      </c>
      <c r="K21" s="1">
        <f t="shared" si="1"/>
        <v>0</v>
      </c>
      <c r="L21" s="1"/>
      <c r="M21" s="1"/>
      <c r="N21" s="1"/>
      <c r="O21" s="1">
        <f t="shared" si="2"/>
        <v>4.32</v>
      </c>
      <c r="P21" s="5"/>
      <c r="Q21" s="5">
        <f t="shared" si="6"/>
        <v>0</v>
      </c>
      <c r="R21" s="5"/>
      <c r="S21" s="5"/>
      <c r="T21" s="1"/>
      <c r="U21" s="1">
        <f t="shared" si="3"/>
        <v>17.916666666666668</v>
      </c>
      <c r="V21" s="1">
        <f t="shared" si="4"/>
        <v>17.916666666666668</v>
      </c>
      <c r="W21" s="1">
        <v>5.4</v>
      </c>
      <c r="X21" s="1">
        <v>9</v>
      </c>
      <c r="Y21" s="1">
        <v>8.7200000000000006</v>
      </c>
      <c r="Z21" s="1">
        <v>4.68</v>
      </c>
      <c r="AA21" s="1">
        <v>10.08</v>
      </c>
      <c r="AB21" s="1"/>
      <c r="AC21" s="1">
        <f t="shared" si="7"/>
        <v>0</v>
      </c>
      <c r="AD21" s="1">
        <f t="shared" si="8"/>
        <v>0</v>
      </c>
      <c r="AE21" s="6">
        <v>1.8</v>
      </c>
      <c r="AF21" s="25">
        <f t="shared" ref="AF20:AF22" si="11">MROUND(Q21,AE21)/AE21</f>
        <v>0</v>
      </c>
      <c r="AG21" s="26">
        <f t="shared" si="9"/>
        <v>0</v>
      </c>
      <c r="AH21" s="26">
        <f t="shared" ref="AH20:AH22" si="12">MROUND(R21,AE21)/AE21</f>
        <v>0</v>
      </c>
      <c r="AI21" s="26">
        <f t="shared" si="10"/>
        <v>0</v>
      </c>
      <c r="AJ21" s="1">
        <f>IFERROR(VLOOKUP(A21,[1]Sheet!$A:$AE,31,0),0)</f>
        <v>0</v>
      </c>
      <c r="AK21" s="1">
        <f>IFERROR(VLOOKUP(A21,[1]Sheet!$A:$AF,32,0),0)</f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 t="s">
        <v>54</v>
      </c>
      <c r="B22" s="1" t="s">
        <v>33</v>
      </c>
      <c r="C22" s="1">
        <v>784</v>
      </c>
      <c r="D22" s="1">
        <v>1734</v>
      </c>
      <c r="E22" s="1">
        <v>762</v>
      </c>
      <c r="F22" s="1">
        <v>1549</v>
      </c>
      <c r="G22" s="6">
        <v>0.25</v>
      </c>
      <c r="H22" s="1">
        <v>180</v>
      </c>
      <c r="I22" s="1" t="s">
        <v>34</v>
      </c>
      <c r="J22" s="1">
        <v>728</v>
      </c>
      <c r="K22" s="1">
        <f t="shared" si="1"/>
        <v>34</v>
      </c>
      <c r="L22" s="1"/>
      <c r="M22" s="1"/>
      <c r="N22" s="1"/>
      <c r="O22" s="1">
        <f t="shared" si="2"/>
        <v>152.4</v>
      </c>
      <c r="P22" s="5">
        <f>16*O22-F22</f>
        <v>889.40000000000009</v>
      </c>
      <c r="Q22" s="5">
        <f t="shared" si="6"/>
        <v>889.40000000000009</v>
      </c>
      <c r="R22" s="5"/>
      <c r="S22" s="5"/>
      <c r="T22" s="1"/>
      <c r="U22" s="1">
        <f t="shared" si="3"/>
        <v>16</v>
      </c>
      <c r="V22" s="1">
        <f t="shared" si="4"/>
        <v>10.164041994750656</v>
      </c>
      <c r="W22" s="1">
        <v>164.4</v>
      </c>
      <c r="X22" s="1">
        <v>174.4</v>
      </c>
      <c r="Y22" s="1">
        <v>141.6</v>
      </c>
      <c r="Z22" s="1">
        <v>200.4</v>
      </c>
      <c r="AA22" s="1">
        <v>140.6</v>
      </c>
      <c r="AB22" s="1"/>
      <c r="AC22" s="1">
        <f t="shared" si="7"/>
        <v>222.35000000000002</v>
      </c>
      <c r="AD22" s="1">
        <f t="shared" si="8"/>
        <v>0</v>
      </c>
      <c r="AE22" s="6">
        <v>6</v>
      </c>
      <c r="AF22" s="25">
        <f t="shared" si="11"/>
        <v>148</v>
      </c>
      <c r="AG22" s="26">
        <f t="shared" si="9"/>
        <v>222</v>
      </c>
      <c r="AH22" s="26">
        <f t="shared" si="12"/>
        <v>0</v>
      </c>
      <c r="AI22" s="26">
        <f t="shared" si="10"/>
        <v>0</v>
      </c>
      <c r="AJ22" s="1">
        <f>IFERROR(VLOOKUP(A22,[1]Sheet!$A:$AE,31,0),0)</f>
        <v>0</v>
      </c>
      <c r="AK22" s="1">
        <f>IFERROR(VLOOKUP(A22,[1]Sheet!$A:$AF,32,0),0)</f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4" t="s">
        <v>55</v>
      </c>
      <c r="B23" s="14" t="s">
        <v>33</v>
      </c>
      <c r="C23" s="14"/>
      <c r="D23" s="14"/>
      <c r="E23" s="14"/>
      <c r="F23" s="14"/>
      <c r="G23" s="15">
        <v>0</v>
      </c>
      <c r="H23" s="14" t="e">
        <v>#N/A</v>
      </c>
      <c r="I23" s="14" t="s">
        <v>34</v>
      </c>
      <c r="J23" s="14"/>
      <c r="K23" s="14">
        <f t="shared" si="1"/>
        <v>0</v>
      </c>
      <c r="L23" s="14"/>
      <c r="M23" s="14"/>
      <c r="N23" s="14"/>
      <c r="O23" s="14">
        <f t="shared" si="2"/>
        <v>0</v>
      </c>
      <c r="P23" s="16"/>
      <c r="Q23" s="16"/>
      <c r="R23" s="16"/>
      <c r="S23" s="16"/>
      <c r="T23" s="14"/>
      <c r="U23" s="14" t="e">
        <f t="shared" si="3"/>
        <v>#DIV/0!</v>
      </c>
      <c r="V23" s="14" t="e">
        <f t="shared" si="4"/>
        <v>#DIV/0!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 t="s">
        <v>35</v>
      </c>
      <c r="AC23" s="14">
        <f t="shared" si="5"/>
        <v>0</v>
      </c>
      <c r="AD23" s="14"/>
      <c r="AE23" s="15">
        <v>0</v>
      </c>
      <c r="AF23" s="17"/>
      <c r="AG23" s="14"/>
      <c r="AH23" s="14"/>
      <c r="AI23" s="14"/>
      <c r="AJ23" s="14">
        <f>IFERROR(VLOOKUP(A23,[1]Sheet!$A:$AE,31,0),0)</f>
        <v>0</v>
      </c>
      <c r="AK23" s="14">
        <f>IFERROR(VLOOKUP(A23,[1]Sheet!$A:$AF,32,0),0)</f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4" t="s">
        <v>56</v>
      </c>
      <c r="B24" s="14" t="s">
        <v>33</v>
      </c>
      <c r="C24" s="14"/>
      <c r="D24" s="14"/>
      <c r="E24" s="14"/>
      <c r="F24" s="14"/>
      <c r="G24" s="15">
        <v>0</v>
      </c>
      <c r="H24" s="14" t="e">
        <v>#N/A</v>
      </c>
      <c r="I24" s="14" t="s">
        <v>34</v>
      </c>
      <c r="J24" s="14"/>
      <c r="K24" s="14">
        <f t="shared" si="1"/>
        <v>0</v>
      </c>
      <c r="L24" s="14"/>
      <c r="M24" s="14"/>
      <c r="N24" s="14"/>
      <c r="O24" s="14">
        <f t="shared" si="2"/>
        <v>0</v>
      </c>
      <c r="P24" s="16"/>
      <c r="Q24" s="16"/>
      <c r="R24" s="16"/>
      <c r="S24" s="16"/>
      <c r="T24" s="14"/>
      <c r="U24" s="14" t="e">
        <f t="shared" si="3"/>
        <v>#DIV/0!</v>
      </c>
      <c r="V24" s="14" t="e">
        <f t="shared" si="4"/>
        <v>#DIV/0!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 t="s">
        <v>35</v>
      </c>
      <c r="AC24" s="14">
        <f t="shared" si="5"/>
        <v>0</v>
      </c>
      <c r="AD24" s="14"/>
      <c r="AE24" s="15">
        <v>0</v>
      </c>
      <c r="AF24" s="17"/>
      <c r="AG24" s="14"/>
      <c r="AH24" s="14"/>
      <c r="AI24" s="14"/>
      <c r="AJ24" s="14">
        <f>IFERROR(VLOOKUP(A24,[1]Sheet!$A:$AE,31,0),0)</f>
        <v>0</v>
      </c>
      <c r="AK24" s="14">
        <f>IFERROR(VLOOKUP(A24,[1]Sheet!$A:$AF,32,0),0)</f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 t="s">
        <v>57</v>
      </c>
      <c r="B25" s="1" t="s">
        <v>43</v>
      </c>
      <c r="C25" s="1">
        <v>648</v>
      </c>
      <c r="D25" s="1">
        <v>996</v>
      </c>
      <c r="E25" s="1">
        <v>594</v>
      </c>
      <c r="F25" s="1">
        <v>966</v>
      </c>
      <c r="G25" s="6">
        <v>1</v>
      </c>
      <c r="H25" s="1">
        <v>180</v>
      </c>
      <c r="I25" s="1" t="s">
        <v>34</v>
      </c>
      <c r="J25" s="1">
        <v>580</v>
      </c>
      <c r="K25" s="1">
        <f t="shared" si="1"/>
        <v>14</v>
      </c>
      <c r="L25" s="1"/>
      <c r="M25" s="1"/>
      <c r="N25" s="1"/>
      <c r="O25" s="1">
        <f t="shared" si="2"/>
        <v>118.8</v>
      </c>
      <c r="P25" s="5">
        <f>16*O25-F25</f>
        <v>934.8</v>
      </c>
      <c r="Q25" s="5">
        <f>P25-R25</f>
        <v>934.8</v>
      </c>
      <c r="R25" s="5"/>
      <c r="S25" s="5"/>
      <c r="T25" s="1"/>
      <c r="U25" s="1">
        <f t="shared" si="3"/>
        <v>16</v>
      </c>
      <c r="V25" s="1">
        <f t="shared" si="4"/>
        <v>8.1313131313131315</v>
      </c>
      <c r="W25" s="1">
        <v>111.4012</v>
      </c>
      <c r="X25" s="1">
        <v>81.599999999999994</v>
      </c>
      <c r="Y25" s="1">
        <v>102</v>
      </c>
      <c r="Z25" s="1">
        <v>97.2</v>
      </c>
      <c r="AA25" s="1">
        <v>91.2</v>
      </c>
      <c r="AB25" s="1"/>
      <c r="AC25" s="1">
        <f>Q25*G25</f>
        <v>934.8</v>
      </c>
      <c r="AD25" s="1">
        <f>R25*G25</f>
        <v>0</v>
      </c>
      <c r="AE25" s="6">
        <v>6</v>
      </c>
      <c r="AF25" s="25">
        <f>MROUND(Q25,AE25)/AE25</f>
        <v>156</v>
      </c>
      <c r="AG25" s="26">
        <f>AF25*AE25*G25</f>
        <v>936</v>
      </c>
      <c r="AH25" s="26">
        <f>MROUND(R25,AE25)/AE25</f>
        <v>0</v>
      </c>
      <c r="AI25" s="26">
        <f>AH25*AE25*G25</f>
        <v>0</v>
      </c>
      <c r="AJ25" s="1">
        <f>IFERROR(VLOOKUP(A25,[1]Sheet!$A:$AE,31,0),0)</f>
        <v>0</v>
      </c>
      <c r="AK25" s="1">
        <f>IFERROR(VLOOKUP(A25,[1]Sheet!$A:$AF,32,0),0)</f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4" t="s">
        <v>58</v>
      </c>
      <c r="B26" s="14" t="s">
        <v>33</v>
      </c>
      <c r="C26" s="14"/>
      <c r="D26" s="14"/>
      <c r="E26" s="14"/>
      <c r="F26" s="14"/>
      <c r="G26" s="15">
        <v>0</v>
      </c>
      <c r="H26" s="14" t="e">
        <v>#N/A</v>
      </c>
      <c r="I26" s="14" t="s">
        <v>34</v>
      </c>
      <c r="J26" s="14"/>
      <c r="K26" s="14">
        <f t="shared" si="1"/>
        <v>0</v>
      </c>
      <c r="L26" s="14"/>
      <c r="M26" s="14"/>
      <c r="N26" s="14"/>
      <c r="O26" s="14">
        <f t="shared" si="2"/>
        <v>0</v>
      </c>
      <c r="P26" s="16"/>
      <c r="Q26" s="16"/>
      <c r="R26" s="16"/>
      <c r="S26" s="16"/>
      <c r="T26" s="14"/>
      <c r="U26" s="14" t="e">
        <f t="shared" si="3"/>
        <v>#DIV/0!</v>
      </c>
      <c r="V26" s="14" t="e">
        <f t="shared" si="4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 t="s">
        <v>35</v>
      </c>
      <c r="AC26" s="14">
        <f t="shared" si="5"/>
        <v>0</v>
      </c>
      <c r="AD26" s="14"/>
      <c r="AE26" s="15">
        <v>0</v>
      </c>
      <c r="AF26" s="17"/>
      <c r="AG26" s="14"/>
      <c r="AH26" s="14"/>
      <c r="AI26" s="14"/>
      <c r="AJ26" s="14">
        <f>IFERROR(VLOOKUP(A26,[1]Sheet!$A:$AE,31,0),0)</f>
        <v>0</v>
      </c>
      <c r="AK26" s="14">
        <f>IFERROR(VLOOKUP(A26,[1]Sheet!$A:$AF,32,0),0)</f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0" t="s">
        <v>59</v>
      </c>
      <c r="B27" s="10" t="s">
        <v>33</v>
      </c>
      <c r="C27" s="10">
        <v>415</v>
      </c>
      <c r="D27" s="10">
        <v>2160</v>
      </c>
      <c r="E27" s="23">
        <v>567</v>
      </c>
      <c r="F27" s="23">
        <v>1833</v>
      </c>
      <c r="G27" s="11">
        <v>0</v>
      </c>
      <c r="H27" s="10" t="e">
        <v>#N/A</v>
      </c>
      <c r="I27" s="10" t="s">
        <v>60</v>
      </c>
      <c r="J27" s="10">
        <v>551</v>
      </c>
      <c r="K27" s="10">
        <f t="shared" si="1"/>
        <v>16</v>
      </c>
      <c r="L27" s="10"/>
      <c r="M27" s="10"/>
      <c r="N27" s="10"/>
      <c r="O27" s="10">
        <f t="shared" si="2"/>
        <v>113.4</v>
      </c>
      <c r="P27" s="12"/>
      <c r="Q27" s="12"/>
      <c r="R27" s="12"/>
      <c r="S27" s="12"/>
      <c r="T27" s="10"/>
      <c r="U27" s="10">
        <f t="shared" si="3"/>
        <v>16.164021164021165</v>
      </c>
      <c r="V27" s="10">
        <f t="shared" si="4"/>
        <v>16.164021164021165</v>
      </c>
      <c r="W27" s="10">
        <v>141.80000000000001</v>
      </c>
      <c r="X27" s="10">
        <v>222.8</v>
      </c>
      <c r="Y27" s="10">
        <v>138.19999999999999</v>
      </c>
      <c r="Z27" s="10">
        <v>173</v>
      </c>
      <c r="AA27" s="10">
        <v>162.80000000000001</v>
      </c>
      <c r="AB27" s="10" t="s">
        <v>61</v>
      </c>
      <c r="AC27" s="10">
        <f t="shared" si="5"/>
        <v>0</v>
      </c>
      <c r="AD27" s="10"/>
      <c r="AE27" s="11">
        <v>0</v>
      </c>
      <c r="AF27" s="13"/>
      <c r="AG27" s="10"/>
      <c r="AH27" s="10"/>
      <c r="AI27" s="10"/>
      <c r="AJ27" s="10">
        <f>IFERROR(VLOOKUP(A27,[1]Sheet!$A:$AE,31,0),0)</f>
        <v>0</v>
      </c>
      <c r="AK27" s="10">
        <f>IFERROR(VLOOKUP(A27,[1]Sheet!$A:$AF,32,0),0)</f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22" t="s">
        <v>62</v>
      </c>
      <c r="B28" s="1" t="s">
        <v>33</v>
      </c>
      <c r="C28" s="1"/>
      <c r="D28" s="1"/>
      <c r="E28" s="23">
        <f>E27</f>
        <v>567</v>
      </c>
      <c r="F28" s="23">
        <f>F27</f>
        <v>1833</v>
      </c>
      <c r="G28" s="6">
        <v>0.25</v>
      </c>
      <c r="H28" s="1">
        <v>180</v>
      </c>
      <c r="I28" s="1" t="s">
        <v>34</v>
      </c>
      <c r="J28" s="1"/>
      <c r="K28" s="1">
        <f t="shared" si="1"/>
        <v>567</v>
      </c>
      <c r="L28" s="1"/>
      <c r="M28" s="1"/>
      <c r="N28" s="1"/>
      <c r="O28" s="1">
        <f t="shared" si="2"/>
        <v>113.4</v>
      </c>
      <c r="P28" s="5"/>
      <c r="Q28" s="5">
        <f t="shared" ref="Q28:Q29" si="13">P28-R28</f>
        <v>0</v>
      </c>
      <c r="R28" s="5"/>
      <c r="S28" s="5"/>
      <c r="T28" s="1"/>
      <c r="U28" s="1">
        <f t="shared" si="3"/>
        <v>16.164021164021165</v>
      </c>
      <c r="V28" s="1">
        <f t="shared" si="4"/>
        <v>16.164021164021165</v>
      </c>
      <c r="W28" s="1">
        <v>141.80000000000001</v>
      </c>
      <c r="X28" s="1">
        <v>222.8</v>
      </c>
      <c r="Y28" s="1">
        <v>138.19999999999999</v>
      </c>
      <c r="Z28" s="1">
        <v>173</v>
      </c>
      <c r="AA28" s="1">
        <v>162.80000000000001</v>
      </c>
      <c r="AB28" s="1" t="s">
        <v>63</v>
      </c>
      <c r="AC28" s="1">
        <f t="shared" ref="AC28:AC29" si="14">Q28*G28</f>
        <v>0</v>
      </c>
      <c r="AD28" s="1">
        <f t="shared" ref="AD28:AD29" si="15">R28*G28</f>
        <v>0</v>
      </c>
      <c r="AE28" s="6">
        <v>12</v>
      </c>
      <c r="AF28" s="25">
        <f t="shared" ref="AF28:AF29" si="16">MROUND(Q28,AE28)/AE28</f>
        <v>0</v>
      </c>
      <c r="AG28" s="26">
        <f t="shared" ref="AG28:AG29" si="17">AF28*AE28*G28</f>
        <v>0</v>
      </c>
      <c r="AH28" s="26">
        <f t="shared" ref="AH28:AH29" si="18">MROUND(R28,AE28)/AE28</f>
        <v>0</v>
      </c>
      <c r="AI28" s="26">
        <f t="shared" ref="AI28:AI29" si="19">AH28*AE28*G28</f>
        <v>0</v>
      </c>
      <c r="AJ28" s="1">
        <f>IFERROR(VLOOKUP(A28,[1]Sheet!$A:$AE,31,0),0)</f>
        <v>0</v>
      </c>
      <c r="AK28" s="1">
        <f>IFERROR(VLOOKUP(A28,[1]Sheet!$A:$AF,32,0),0)</f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 t="s">
        <v>64</v>
      </c>
      <c r="B29" s="1" t="s">
        <v>33</v>
      </c>
      <c r="C29" s="1">
        <v>176</v>
      </c>
      <c r="D29" s="1">
        <v>1788</v>
      </c>
      <c r="E29" s="1">
        <v>312</v>
      </c>
      <c r="F29" s="1">
        <v>1480</v>
      </c>
      <c r="G29" s="6">
        <v>0.25</v>
      </c>
      <c r="H29" s="1">
        <v>180</v>
      </c>
      <c r="I29" s="1" t="s">
        <v>34</v>
      </c>
      <c r="J29" s="1">
        <v>325</v>
      </c>
      <c r="K29" s="1">
        <f t="shared" si="1"/>
        <v>-13</v>
      </c>
      <c r="L29" s="1"/>
      <c r="M29" s="1"/>
      <c r="N29" s="1"/>
      <c r="O29" s="1">
        <f t="shared" si="2"/>
        <v>62.4</v>
      </c>
      <c r="P29" s="5"/>
      <c r="Q29" s="5">
        <f t="shared" si="13"/>
        <v>0</v>
      </c>
      <c r="R29" s="5"/>
      <c r="S29" s="5"/>
      <c r="T29" s="1"/>
      <c r="U29" s="1">
        <f t="shared" si="3"/>
        <v>23.717948717948719</v>
      </c>
      <c r="V29" s="1">
        <f t="shared" si="4"/>
        <v>23.717948717948719</v>
      </c>
      <c r="W29" s="1">
        <v>107</v>
      </c>
      <c r="X29" s="1">
        <v>179.4</v>
      </c>
      <c r="Y29" s="1">
        <v>90.8</v>
      </c>
      <c r="Z29" s="1">
        <v>137</v>
      </c>
      <c r="AA29" s="1">
        <v>110.2</v>
      </c>
      <c r="AB29" s="1"/>
      <c r="AC29" s="1">
        <f t="shared" si="14"/>
        <v>0</v>
      </c>
      <c r="AD29" s="1">
        <f t="shared" si="15"/>
        <v>0</v>
      </c>
      <c r="AE29" s="6">
        <v>12</v>
      </c>
      <c r="AF29" s="25">
        <f t="shared" si="16"/>
        <v>0</v>
      </c>
      <c r="AG29" s="26">
        <f t="shared" si="17"/>
        <v>0</v>
      </c>
      <c r="AH29" s="26">
        <f t="shared" si="18"/>
        <v>0</v>
      </c>
      <c r="AI29" s="26">
        <f t="shared" si="19"/>
        <v>0</v>
      </c>
      <c r="AJ29" s="1">
        <f>IFERROR(VLOOKUP(A29,[1]Sheet!$A:$AE,31,0),0)</f>
        <v>0</v>
      </c>
      <c r="AK29" s="1">
        <f>IFERROR(VLOOKUP(A29,[1]Sheet!$A:$AF,32,0),0)</f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4" t="s">
        <v>65</v>
      </c>
      <c r="B30" s="14" t="s">
        <v>33</v>
      </c>
      <c r="C30" s="14"/>
      <c r="D30" s="14"/>
      <c r="E30" s="14"/>
      <c r="F30" s="14"/>
      <c r="G30" s="15">
        <v>0</v>
      </c>
      <c r="H30" s="14" t="e">
        <v>#N/A</v>
      </c>
      <c r="I30" s="14" t="s">
        <v>34</v>
      </c>
      <c r="J30" s="14"/>
      <c r="K30" s="14">
        <f t="shared" si="1"/>
        <v>0</v>
      </c>
      <c r="L30" s="14"/>
      <c r="M30" s="14"/>
      <c r="N30" s="14"/>
      <c r="O30" s="14">
        <f t="shared" si="2"/>
        <v>0</v>
      </c>
      <c r="P30" s="16"/>
      <c r="Q30" s="16"/>
      <c r="R30" s="16"/>
      <c r="S30" s="16"/>
      <c r="T30" s="14"/>
      <c r="U30" s="14" t="e">
        <f t="shared" si="3"/>
        <v>#DIV/0!</v>
      </c>
      <c r="V30" s="14" t="e">
        <f t="shared" si="4"/>
        <v>#DIV/0!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 t="s">
        <v>35</v>
      </c>
      <c r="AC30" s="14">
        <f t="shared" si="5"/>
        <v>0</v>
      </c>
      <c r="AD30" s="14"/>
      <c r="AE30" s="15">
        <v>0</v>
      </c>
      <c r="AF30" s="17"/>
      <c r="AG30" s="14"/>
      <c r="AH30" s="14"/>
      <c r="AI30" s="14"/>
      <c r="AJ30" s="14">
        <f>IFERROR(VLOOKUP(A30,[1]Sheet!$A:$AE,31,0),0)</f>
        <v>0</v>
      </c>
      <c r="AK30" s="14">
        <f>IFERROR(VLOOKUP(A30,[1]Sheet!$A:$AF,32,0),0)</f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4" t="s">
        <v>66</v>
      </c>
      <c r="B31" s="14" t="s">
        <v>33</v>
      </c>
      <c r="C31" s="14"/>
      <c r="D31" s="14"/>
      <c r="E31" s="14"/>
      <c r="F31" s="14"/>
      <c r="G31" s="15">
        <v>0</v>
      </c>
      <c r="H31" s="14" t="e">
        <v>#N/A</v>
      </c>
      <c r="I31" s="14" t="s">
        <v>34</v>
      </c>
      <c r="J31" s="14"/>
      <c r="K31" s="14">
        <f t="shared" si="1"/>
        <v>0</v>
      </c>
      <c r="L31" s="14"/>
      <c r="M31" s="14"/>
      <c r="N31" s="14"/>
      <c r="O31" s="14">
        <f t="shared" si="2"/>
        <v>0</v>
      </c>
      <c r="P31" s="16"/>
      <c r="Q31" s="16"/>
      <c r="R31" s="16"/>
      <c r="S31" s="16"/>
      <c r="T31" s="14"/>
      <c r="U31" s="14" t="e">
        <f t="shared" si="3"/>
        <v>#DIV/0!</v>
      </c>
      <c r="V31" s="14" t="e">
        <f t="shared" si="4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 t="s">
        <v>35</v>
      </c>
      <c r="AC31" s="14">
        <f t="shared" si="5"/>
        <v>0</v>
      </c>
      <c r="AD31" s="14"/>
      <c r="AE31" s="15">
        <v>0</v>
      </c>
      <c r="AF31" s="17"/>
      <c r="AG31" s="14"/>
      <c r="AH31" s="14"/>
      <c r="AI31" s="14"/>
      <c r="AJ31" s="14">
        <f>IFERROR(VLOOKUP(A31,[1]Sheet!$A:$AE,31,0),0)</f>
        <v>0</v>
      </c>
      <c r="AK31" s="14">
        <f>IFERROR(VLOOKUP(A31,[1]Sheet!$A:$AF,32,0),0)</f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4" t="s">
        <v>67</v>
      </c>
      <c r="B32" s="14" t="s">
        <v>33</v>
      </c>
      <c r="C32" s="14"/>
      <c r="D32" s="14"/>
      <c r="E32" s="14"/>
      <c r="F32" s="14"/>
      <c r="G32" s="15">
        <v>0</v>
      </c>
      <c r="H32" s="14" t="e">
        <v>#N/A</v>
      </c>
      <c r="I32" s="14" t="s">
        <v>34</v>
      </c>
      <c r="J32" s="14"/>
      <c r="K32" s="14">
        <f t="shared" si="1"/>
        <v>0</v>
      </c>
      <c r="L32" s="14"/>
      <c r="M32" s="14"/>
      <c r="N32" s="14"/>
      <c r="O32" s="14">
        <f t="shared" si="2"/>
        <v>0</v>
      </c>
      <c r="P32" s="16"/>
      <c r="Q32" s="16"/>
      <c r="R32" s="16"/>
      <c r="S32" s="16"/>
      <c r="T32" s="14"/>
      <c r="U32" s="14" t="e">
        <f t="shared" si="3"/>
        <v>#DIV/0!</v>
      </c>
      <c r="V32" s="14" t="e">
        <f t="shared" si="4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 t="s">
        <v>35</v>
      </c>
      <c r="AC32" s="14">
        <f t="shared" si="5"/>
        <v>0</v>
      </c>
      <c r="AD32" s="14"/>
      <c r="AE32" s="15">
        <v>0</v>
      </c>
      <c r="AF32" s="17"/>
      <c r="AG32" s="14"/>
      <c r="AH32" s="14"/>
      <c r="AI32" s="14"/>
      <c r="AJ32" s="14">
        <f>IFERROR(VLOOKUP(A32,[1]Sheet!$A:$AE,31,0),0)</f>
        <v>0</v>
      </c>
      <c r="AK32" s="14">
        <f>IFERROR(VLOOKUP(A32,[1]Sheet!$A:$AF,32,0),0)</f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4" t="s">
        <v>68</v>
      </c>
      <c r="B33" s="14" t="s">
        <v>33</v>
      </c>
      <c r="C33" s="14"/>
      <c r="D33" s="14"/>
      <c r="E33" s="14"/>
      <c r="F33" s="14"/>
      <c r="G33" s="15">
        <v>0</v>
      </c>
      <c r="H33" s="14" t="e">
        <v>#N/A</v>
      </c>
      <c r="I33" s="14" t="s">
        <v>34</v>
      </c>
      <c r="J33" s="14"/>
      <c r="K33" s="14">
        <f t="shared" si="1"/>
        <v>0</v>
      </c>
      <c r="L33" s="14"/>
      <c r="M33" s="14"/>
      <c r="N33" s="14"/>
      <c r="O33" s="14">
        <f t="shared" si="2"/>
        <v>0</v>
      </c>
      <c r="P33" s="16"/>
      <c r="Q33" s="16"/>
      <c r="R33" s="16"/>
      <c r="S33" s="16"/>
      <c r="T33" s="14"/>
      <c r="U33" s="14" t="e">
        <f t="shared" si="3"/>
        <v>#DIV/0!</v>
      </c>
      <c r="V33" s="14" t="e">
        <f t="shared" si="4"/>
        <v>#DIV/0!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 t="s">
        <v>35</v>
      </c>
      <c r="AC33" s="14">
        <f t="shared" si="5"/>
        <v>0</v>
      </c>
      <c r="AD33" s="14"/>
      <c r="AE33" s="15">
        <v>0</v>
      </c>
      <c r="AF33" s="17"/>
      <c r="AG33" s="14"/>
      <c r="AH33" s="14"/>
      <c r="AI33" s="14"/>
      <c r="AJ33" s="14">
        <f>IFERROR(VLOOKUP(A33,[1]Sheet!$A:$AE,31,0),0)</f>
        <v>0</v>
      </c>
      <c r="AK33" s="14">
        <f>IFERROR(VLOOKUP(A33,[1]Sheet!$A:$AF,32,0),0)</f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4" t="s">
        <v>69</v>
      </c>
      <c r="B34" s="14" t="s">
        <v>33</v>
      </c>
      <c r="C34" s="14"/>
      <c r="D34" s="14"/>
      <c r="E34" s="14"/>
      <c r="F34" s="14"/>
      <c r="G34" s="15">
        <v>0</v>
      </c>
      <c r="H34" s="14" t="e">
        <v>#N/A</v>
      </c>
      <c r="I34" s="14" t="s">
        <v>34</v>
      </c>
      <c r="J34" s="14"/>
      <c r="K34" s="14">
        <f t="shared" si="1"/>
        <v>0</v>
      </c>
      <c r="L34" s="14"/>
      <c r="M34" s="14"/>
      <c r="N34" s="14"/>
      <c r="O34" s="14">
        <f t="shared" si="2"/>
        <v>0</v>
      </c>
      <c r="P34" s="16"/>
      <c r="Q34" s="16"/>
      <c r="R34" s="16"/>
      <c r="S34" s="16"/>
      <c r="T34" s="14"/>
      <c r="U34" s="14" t="e">
        <f t="shared" si="3"/>
        <v>#DIV/0!</v>
      </c>
      <c r="V34" s="14" t="e">
        <f t="shared" si="4"/>
        <v>#DIV/0!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 t="s">
        <v>35</v>
      </c>
      <c r="AC34" s="14">
        <f t="shared" si="5"/>
        <v>0</v>
      </c>
      <c r="AD34" s="14"/>
      <c r="AE34" s="15">
        <v>0</v>
      </c>
      <c r="AF34" s="17"/>
      <c r="AG34" s="14"/>
      <c r="AH34" s="14"/>
      <c r="AI34" s="14"/>
      <c r="AJ34" s="14">
        <f>IFERROR(VLOOKUP(A34,[1]Sheet!$A:$AE,31,0),0)</f>
        <v>0</v>
      </c>
      <c r="AK34" s="14">
        <f>IFERROR(VLOOKUP(A34,[1]Sheet!$A:$AF,32,0),0)</f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 t="s">
        <v>70</v>
      </c>
      <c r="B35" s="1" t="s">
        <v>33</v>
      </c>
      <c r="C35" s="1">
        <v>326</v>
      </c>
      <c r="D35" s="1">
        <v>792</v>
      </c>
      <c r="E35" s="1">
        <v>338</v>
      </c>
      <c r="F35" s="1">
        <v>700</v>
      </c>
      <c r="G35" s="6">
        <v>0.75</v>
      </c>
      <c r="H35" s="1">
        <v>180</v>
      </c>
      <c r="I35" s="1" t="s">
        <v>34</v>
      </c>
      <c r="J35" s="1">
        <v>350</v>
      </c>
      <c r="K35" s="1">
        <f t="shared" si="1"/>
        <v>-12</v>
      </c>
      <c r="L35" s="1"/>
      <c r="M35" s="1"/>
      <c r="N35" s="1"/>
      <c r="O35" s="1">
        <f t="shared" si="2"/>
        <v>67.599999999999994</v>
      </c>
      <c r="P35" s="5">
        <f>16*O35-F35</f>
        <v>381.59999999999991</v>
      </c>
      <c r="Q35" s="5">
        <f>P35-R35</f>
        <v>381.59999999999991</v>
      </c>
      <c r="R35" s="5"/>
      <c r="S35" s="5"/>
      <c r="T35" s="1"/>
      <c r="U35" s="1">
        <f t="shared" si="3"/>
        <v>16</v>
      </c>
      <c r="V35" s="1">
        <f t="shared" si="4"/>
        <v>10.355029585798817</v>
      </c>
      <c r="W35" s="1">
        <v>74</v>
      </c>
      <c r="X35" s="1">
        <v>81</v>
      </c>
      <c r="Y35" s="1">
        <v>68.400000000000006</v>
      </c>
      <c r="Z35" s="1">
        <v>80.599999999999994</v>
      </c>
      <c r="AA35" s="1">
        <v>67.2</v>
      </c>
      <c r="AB35" s="1"/>
      <c r="AC35" s="1">
        <f>Q35*G35</f>
        <v>286.19999999999993</v>
      </c>
      <c r="AD35" s="1">
        <f>R35*G35</f>
        <v>0</v>
      </c>
      <c r="AE35" s="6">
        <v>8</v>
      </c>
      <c r="AF35" s="25">
        <f>MROUND(Q35,AE35)/AE35</f>
        <v>48</v>
      </c>
      <c r="AG35" s="26">
        <f>AF35*AE35*G35</f>
        <v>288</v>
      </c>
      <c r="AH35" s="26">
        <f>MROUND(R35,AE35)/AE35</f>
        <v>0</v>
      </c>
      <c r="AI35" s="26">
        <f>AH35*AE35*G35</f>
        <v>0</v>
      </c>
      <c r="AJ35" s="1">
        <f>IFERROR(VLOOKUP(A35,[1]Sheet!$A:$AE,31,0),0)</f>
        <v>0</v>
      </c>
      <c r="AK35" s="1">
        <f>IFERROR(VLOOKUP(A35,[1]Sheet!$A:$AF,32,0),0)</f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4" t="s">
        <v>71</v>
      </c>
      <c r="B36" s="14" t="s">
        <v>33</v>
      </c>
      <c r="C36" s="14"/>
      <c r="D36" s="14"/>
      <c r="E36" s="14"/>
      <c r="F36" s="14"/>
      <c r="G36" s="15">
        <v>0</v>
      </c>
      <c r="H36" s="14" t="e">
        <v>#N/A</v>
      </c>
      <c r="I36" s="14" t="s">
        <v>34</v>
      </c>
      <c r="J36" s="14"/>
      <c r="K36" s="14">
        <f t="shared" si="1"/>
        <v>0</v>
      </c>
      <c r="L36" s="14"/>
      <c r="M36" s="14"/>
      <c r="N36" s="14"/>
      <c r="O36" s="14">
        <f t="shared" si="2"/>
        <v>0</v>
      </c>
      <c r="P36" s="16"/>
      <c r="Q36" s="16"/>
      <c r="R36" s="16"/>
      <c r="S36" s="16"/>
      <c r="T36" s="14"/>
      <c r="U36" s="14" t="e">
        <f t="shared" si="3"/>
        <v>#DIV/0!</v>
      </c>
      <c r="V36" s="14" t="e">
        <f t="shared" si="4"/>
        <v>#DIV/0!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 t="s">
        <v>35</v>
      </c>
      <c r="AC36" s="14">
        <f t="shared" si="5"/>
        <v>0</v>
      </c>
      <c r="AD36" s="14"/>
      <c r="AE36" s="15">
        <v>0</v>
      </c>
      <c r="AF36" s="17"/>
      <c r="AG36" s="14"/>
      <c r="AH36" s="14"/>
      <c r="AI36" s="14"/>
      <c r="AJ36" s="14">
        <f>IFERROR(VLOOKUP(A36,[1]Sheet!$A:$AE,31,0),0)</f>
        <v>0</v>
      </c>
      <c r="AK36" s="14">
        <f>IFERROR(VLOOKUP(A36,[1]Sheet!$A:$AF,32,0),0)</f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4" t="s">
        <v>72</v>
      </c>
      <c r="B37" s="14" t="s">
        <v>33</v>
      </c>
      <c r="C37" s="14"/>
      <c r="D37" s="14"/>
      <c r="E37" s="14"/>
      <c r="F37" s="14"/>
      <c r="G37" s="15">
        <v>0</v>
      </c>
      <c r="H37" s="14" t="e">
        <v>#N/A</v>
      </c>
      <c r="I37" s="14" t="s">
        <v>34</v>
      </c>
      <c r="J37" s="14"/>
      <c r="K37" s="14">
        <f t="shared" si="1"/>
        <v>0</v>
      </c>
      <c r="L37" s="14"/>
      <c r="M37" s="14"/>
      <c r="N37" s="14"/>
      <c r="O37" s="14">
        <f t="shared" si="2"/>
        <v>0</v>
      </c>
      <c r="P37" s="16"/>
      <c r="Q37" s="16"/>
      <c r="R37" s="16"/>
      <c r="S37" s="16"/>
      <c r="T37" s="14"/>
      <c r="U37" s="14" t="e">
        <f t="shared" si="3"/>
        <v>#DIV/0!</v>
      </c>
      <c r="V37" s="14" t="e">
        <f t="shared" si="4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 t="s">
        <v>35</v>
      </c>
      <c r="AC37" s="14">
        <f t="shared" si="5"/>
        <v>0</v>
      </c>
      <c r="AD37" s="14"/>
      <c r="AE37" s="15">
        <v>0</v>
      </c>
      <c r="AF37" s="17"/>
      <c r="AG37" s="14"/>
      <c r="AH37" s="14"/>
      <c r="AI37" s="14"/>
      <c r="AJ37" s="14">
        <f>IFERROR(VLOOKUP(A37,[1]Sheet!$A:$AE,31,0),0)</f>
        <v>0</v>
      </c>
      <c r="AK37" s="14">
        <f>IFERROR(VLOOKUP(A37,[1]Sheet!$A:$AF,32,0),0)</f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4" t="s">
        <v>73</v>
      </c>
      <c r="B38" s="14" t="s">
        <v>33</v>
      </c>
      <c r="C38" s="14"/>
      <c r="D38" s="14"/>
      <c r="E38" s="14"/>
      <c r="F38" s="14"/>
      <c r="G38" s="15">
        <v>0</v>
      </c>
      <c r="H38" s="14" t="e">
        <v>#N/A</v>
      </c>
      <c r="I38" s="14" t="s">
        <v>34</v>
      </c>
      <c r="J38" s="14"/>
      <c r="K38" s="14">
        <f t="shared" ref="K38:K68" si="20">E38-J38</f>
        <v>0</v>
      </c>
      <c r="L38" s="14"/>
      <c r="M38" s="14"/>
      <c r="N38" s="14"/>
      <c r="O38" s="14">
        <f t="shared" si="2"/>
        <v>0</v>
      </c>
      <c r="P38" s="16"/>
      <c r="Q38" s="16"/>
      <c r="R38" s="16"/>
      <c r="S38" s="16"/>
      <c r="T38" s="14"/>
      <c r="U38" s="14" t="e">
        <f t="shared" si="3"/>
        <v>#DIV/0!</v>
      </c>
      <c r="V38" s="14" t="e">
        <f t="shared" si="4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 t="s">
        <v>35</v>
      </c>
      <c r="AC38" s="14">
        <f t="shared" si="5"/>
        <v>0</v>
      </c>
      <c r="AD38" s="14"/>
      <c r="AE38" s="15">
        <v>0</v>
      </c>
      <c r="AF38" s="17"/>
      <c r="AG38" s="14"/>
      <c r="AH38" s="14"/>
      <c r="AI38" s="14"/>
      <c r="AJ38" s="14">
        <f>IFERROR(VLOOKUP(A38,[1]Sheet!$A:$AE,31,0),0)</f>
        <v>0</v>
      </c>
      <c r="AK38" s="14">
        <f>IFERROR(VLOOKUP(A38,[1]Sheet!$A:$AF,32,0),0)</f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74</v>
      </c>
      <c r="B39" s="1" t="s">
        <v>33</v>
      </c>
      <c r="C39" s="1">
        <v>472</v>
      </c>
      <c r="D39" s="1">
        <v>483</v>
      </c>
      <c r="E39" s="1">
        <v>470</v>
      </c>
      <c r="F39" s="1">
        <v>400</v>
      </c>
      <c r="G39" s="6">
        <v>0.9</v>
      </c>
      <c r="H39" s="1">
        <v>180</v>
      </c>
      <c r="I39" s="1" t="s">
        <v>34</v>
      </c>
      <c r="J39" s="1">
        <v>469</v>
      </c>
      <c r="K39" s="1">
        <f t="shared" si="20"/>
        <v>1</v>
      </c>
      <c r="L39" s="1"/>
      <c r="M39" s="1"/>
      <c r="N39" s="1"/>
      <c r="O39" s="1">
        <f t="shared" si="2"/>
        <v>94</v>
      </c>
      <c r="P39" s="5">
        <f>16*O39-F39</f>
        <v>1104</v>
      </c>
      <c r="Q39" s="5">
        <f>P39-R39</f>
        <v>1104</v>
      </c>
      <c r="R39" s="5"/>
      <c r="S39" s="5"/>
      <c r="T39" s="1"/>
      <c r="U39" s="1">
        <f t="shared" si="3"/>
        <v>16</v>
      </c>
      <c r="V39" s="1">
        <f t="shared" si="4"/>
        <v>4.2553191489361701</v>
      </c>
      <c r="W39" s="1">
        <v>61.8</v>
      </c>
      <c r="X39" s="1">
        <v>84</v>
      </c>
      <c r="Y39" s="1">
        <v>74.8</v>
      </c>
      <c r="Z39" s="1">
        <v>95.2</v>
      </c>
      <c r="AA39" s="1">
        <v>66.8</v>
      </c>
      <c r="AB39" s="1"/>
      <c r="AC39" s="1">
        <f>Q39*G39</f>
        <v>993.6</v>
      </c>
      <c r="AD39" s="1">
        <f>R39*G39</f>
        <v>0</v>
      </c>
      <c r="AE39" s="6">
        <v>8</v>
      </c>
      <c r="AF39" s="25">
        <f>MROUND(Q39,AE39)/AE39</f>
        <v>138</v>
      </c>
      <c r="AG39" s="26">
        <f>AF39*AE39*G39</f>
        <v>993.6</v>
      </c>
      <c r="AH39" s="26">
        <f>MROUND(R39,AE39)/AE39</f>
        <v>0</v>
      </c>
      <c r="AI39" s="26">
        <f>AH39*AE39*G39</f>
        <v>0</v>
      </c>
      <c r="AJ39" s="1">
        <f>IFERROR(VLOOKUP(A39,[1]Sheet!$A:$AE,31,0),0)</f>
        <v>0</v>
      </c>
      <c r="AK39" s="1">
        <f>IFERROR(VLOOKUP(A39,[1]Sheet!$A:$AF,32,0),0)</f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4" t="s">
        <v>75</v>
      </c>
      <c r="B40" s="14" t="s">
        <v>33</v>
      </c>
      <c r="C40" s="14"/>
      <c r="D40" s="14"/>
      <c r="E40" s="14"/>
      <c r="F40" s="14"/>
      <c r="G40" s="15">
        <v>0</v>
      </c>
      <c r="H40" s="14" t="e">
        <v>#N/A</v>
      </c>
      <c r="I40" s="14" t="s">
        <v>34</v>
      </c>
      <c r="J40" s="14"/>
      <c r="K40" s="14">
        <f t="shared" si="20"/>
        <v>0</v>
      </c>
      <c r="L40" s="14"/>
      <c r="M40" s="14"/>
      <c r="N40" s="14"/>
      <c r="O40" s="14">
        <f t="shared" si="2"/>
        <v>0</v>
      </c>
      <c r="P40" s="16"/>
      <c r="Q40" s="16"/>
      <c r="R40" s="16"/>
      <c r="S40" s="16"/>
      <c r="T40" s="14"/>
      <c r="U40" s="14" t="e">
        <f t="shared" si="3"/>
        <v>#DIV/0!</v>
      </c>
      <c r="V40" s="14" t="e">
        <f t="shared" si="4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 t="s">
        <v>35</v>
      </c>
      <c r="AC40" s="14">
        <f t="shared" si="5"/>
        <v>0</v>
      </c>
      <c r="AD40" s="14"/>
      <c r="AE40" s="15">
        <v>0</v>
      </c>
      <c r="AF40" s="17"/>
      <c r="AG40" s="14"/>
      <c r="AH40" s="14"/>
      <c r="AI40" s="14"/>
      <c r="AJ40" s="14">
        <f>IFERROR(VLOOKUP(A40,[1]Sheet!$A:$AE,31,0),0)</f>
        <v>0</v>
      </c>
      <c r="AK40" s="14">
        <f>IFERROR(VLOOKUP(A40,[1]Sheet!$A:$AF,32,0),0)</f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4" t="s">
        <v>76</v>
      </c>
      <c r="B41" s="14" t="s">
        <v>33</v>
      </c>
      <c r="C41" s="14"/>
      <c r="D41" s="14"/>
      <c r="E41" s="14"/>
      <c r="F41" s="14"/>
      <c r="G41" s="15">
        <v>0</v>
      </c>
      <c r="H41" s="14" t="e">
        <v>#N/A</v>
      </c>
      <c r="I41" s="14" t="s">
        <v>34</v>
      </c>
      <c r="J41" s="14"/>
      <c r="K41" s="14">
        <f t="shared" si="20"/>
        <v>0</v>
      </c>
      <c r="L41" s="14"/>
      <c r="M41" s="14"/>
      <c r="N41" s="14"/>
      <c r="O41" s="14">
        <f t="shared" si="2"/>
        <v>0</v>
      </c>
      <c r="P41" s="16"/>
      <c r="Q41" s="16"/>
      <c r="R41" s="16"/>
      <c r="S41" s="16"/>
      <c r="T41" s="14"/>
      <c r="U41" s="14" t="e">
        <f t="shared" si="3"/>
        <v>#DIV/0!</v>
      </c>
      <c r="V41" s="14" t="e">
        <f t="shared" si="4"/>
        <v>#DIV/0!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 t="s">
        <v>35</v>
      </c>
      <c r="AC41" s="14">
        <f t="shared" si="5"/>
        <v>0</v>
      </c>
      <c r="AD41" s="14"/>
      <c r="AE41" s="15">
        <v>0</v>
      </c>
      <c r="AF41" s="17"/>
      <c r="AG41" s="14"/>
      <c r="AH41" s="14"/>
      <c r="AI41" s="14"/>
      <c r="AJ41" s="14">
        <f>IFERROR(VLOOKUP(A41,[1]Sheet!$A:$AE,31,0),0)</f>
        <v>0</v>
      </c>
      <c r="AK41" s="14">
        <f>IFERROR(VLOOKUP(A41,[1]Sheet!$A:$AF,32,0),0)</f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77</v>
      </c>
      <c r="B42" s="1" t="s">
        <v>33</v>
      </c>
      <c r="C42" s="1">
        <v>641</v>
      </c>
      <c r="D42" s="1">
        <v>1880</v>
      </c>
      <c r="E42" s="1">
        <v>955</v>
      </c>
      <c r="F42" s="1">
        <v>1375</v>
      </c>
      <c r="G42" s="6">
        <v>0.9</v>
      </c>
      <c r="H42" s="1">
        <v>180</v>
      </c>
      <c r="I42" s="1" t="s">
        <v>47</v>
      </c>
      <c r="J42" s="1">
        <v>961</v>
      </c>
      <c r="K42" s="1">
        <f t="shared" si="20"/>
        <v>-6</v>
      </c>
      <c r="L42" s="1"/>
      <c r="M42" s="1"/>
      <c r="N42" s="1"/>
      <c r="O42" s="1">
        <f t="shared" si="2"/>
        <v>191</v>
      </c>
      <c r="P42" s="5">
        <f>16*O42-F42</f>
        <v>1681</v>
      </c>
      <c r="Q42" s="5">
        <f t="shared" ref="Q42:Q54" si="21">P42-R42</f>
        <v>1681</v>
      </c>
      <c r="R42" s="5"/>
      <c r="S42" s="5"/>
      <c r="T42" s="1"/>
      <c r="U42" s="1">
        <f t="shared" si="3"/>
        <v>16</v>
      </c>
      <c r="V42" s="1">
        <f t="shared" si="4"/>
        <v>7.1989528795811522</v>
      </c>
      <c r="W42" s="1">
        <v>167.2</v>
      </c>
      <c r="X42" s="1">
        <v>204.8</v>
      </c>
      <c r="Y42" s="1">
        <v>153.4</v>
      </c>
      <c r="Z42" s="1">
        <v>179.8</v>
      </c>
      <c r="AA42" s="1">
        <v>203</v>
      </c>
      <c r="AB42" s="1"/>
      <c r="AC42" s="1">
        <f t="shared" ref="AC42:AC54" si="22">Q42*G42</f>
        <v>1512.9</v>
      </c>
      <c r="AD42" s="1">
        <f t="shared" ref="AD42:AD54" si="23">R42*G42</f>
        <v>0</v>
      </c>
      <c r="AE42" s="6">
        <v>8</v>
      </c>
      <c r="AF42" s="25">
        <f t="shared" ref="AF42:AF43" si="24">MROUND(Q42,AE42*AJ42)/AE42</f>
        <v>216</v>
      </c>
      <c r="AG42" s="26">
        <f t="shared" ref="AG42:AG54" si="25">AF42*AE42*G42</f>
        <v>1555.2</v>
      </c>
      <c r="AH42" s="26">
        <f t="shared" ref="AH42:AH43" si="26">MROUND(R42,AE42*AJ42)/AE42</f>
        <v>0</v>
      </c>
      <c r="AI42" s="26">
        <f t="shared" ref="AI42:AI54" si="27">AH42*AE42*G42</f>
        <v>0</v>
      </c>
      <c r="AJ42" s="1">
        <f>IFERROR(VLOOKUP(A42,[1]Sheet!$A:$AE,31,0),0)</f>
        <v>12</v>
      </c>
      <c r="AK42" s="1">
        <f>IFERROR(VLOOKUP(A42,[1]Sheet!$A:$AF,32,0),0)</f>
        <v>84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78</v>
      </c>
      <c r="B43" s="1" t="s">
        <v>33</v>
      </c>
      <c r="C43" s="1">
        <v>-1</v>
      </c>
      <c r="D43" s="1">
        <v>722</v>
      </c>
      <c r="E43" s="1">
        <v>92</v>
      </c>
      <c r="F43" s="1">
        <v>629</v>
      </c>
      <c r="G43" s="6">
        <v>0.43</v>
      </c>
      <c r="H43" s="1">
        <v>180</v>
      </c>
      <c r="I43" s="1" t="s">
        <v>47</v>
      </c>
      <c r="J43" s="1">
        <v>92</v>
      </c>
      <c r="K43" s="1">
        <f t="shared" si="20"/>
        <v>0</v>
      </c>
      <c r="L43" s="1"/>
      <c r="M43" s="1"/>
      <c r="N43" s="1"/>
      <c r="O43" s="1">
        <f t="shared" si="2"/>
        <v>18.399999999999999</v>
      </c>
      <c r="P43" s="5">
        <v>100</v>
      </c>
      <c r="Q43" s="5">
        <f t="shared" si="21"/>
        <v>100</v>
      </c>
      <c r="R43" s="5"/>
      <c r="S43" s="5"/>
      <c r="T43" s="1"/>
      <c r="U43" s="1">
        <f t="shared" si="3"/>
        <v>39.619565217391305</v>
      </c>
      <c r="V43" s="1">
        <f t="shared" si="4"/>
        <v>34.184782608695656</v>
      </c>
      <c r="W43" s="1">
        <v>36.6</v>
      </c>
      <c r="X43" s="1">
        <v>69.8</v>
      </c>
      <c r="Y43" s="1">
        <v>30.4</v>
      </c>
      <c r="Z43" s="1">
        <v>49.4</v>
      </c>
      <c r="AA43" s="1">
        <v>56.2</v>
      </c>
      <c r="AB43" s="1"/>
      <c r="AC43" s="1">
        <f t="shared" si="22"/>
        <v>43</v>
      </c>
      <c r="AD43" s="1">
        <f t="shared" si="23"/>
        <v>0</v>
      </c>
      <c r="AE43" s="6">
        <v>16</v>
      </c>
      <c r="AF43" s="25">
        <f t="shared" si="24"/>
        <v>12</v>
      </c>
      <c r="AG43" s="26">
        <f t="shared" si="25"/>
        <v>82.56</v>
      </c>
      <c r="AH43" s="26">
        <f t="shared" si="26"/>
        <v>0</v>
      </c>
      <c r="AI43" s="26">
        <f t="shared" si="27"/>
        <v>0</v>
      </c>
      <c r="AJ43" s="1">
        <f>IFERROR(VLOOKUP(A43,[1]Sheet!$A:$AE,31,0),0)</f>
        <v>12</v>
      </c>
      <c r="AK43" s="1">
        <f>IFERROR(VLOOKUP(A43,[1]Sheet!$A:$AF,32,0),0)</f>
        <v>84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79</v>
      </c>
      <c r="B44" s="1" t="s">
        <v>43</v>
      </c>
      <c r="C44" s="1">
        <v>1810</v>
      </c>
      <c r="D44" s="1">
        <v>2280</v>
      </c>
      <c r="E44" s="1">
        <v>1525</v>
      </c>
      <c r="F44" s="1">
        <v>2425</v>
      </c>
      <c r="G44" s="6">
        <v>1</v>
      </c>
      <c r="H44" s="1">
        <v>180</v>
      </c>
      <c r="I44" s="1" t="s">
        <v>34</v>
      </c>
      <c r="J44" s="1">
        <v>1525</v>
      </c>
      <c r="K44" s="1">
        <f t="shared" si="20"/>
        <v>0</v>
      </c>
      <c r="L44" s="1"/>
      <c r="M44" s="1"/>
      <c r="N44" s="1"/>
      <c r="O44" s="1">
        <f t="shared" si="2"/>
        <v>305</v>
      </c>
      <c r="P44" s="5">
        <f t="shared" ref="P44:P45" si="28">16*O44-F44</f>
        <v>2455</v>
      </c>
      <c r="Q44" s="5">
        <f t="shared" si="21"/>
        <v>1255</v>
      </c>
      <c r="R44" s="5">
        <v>1200</v>
      </c>
      <c r="S44" s="5"/>
      <c r="T44" s="1"/>
      <c r="U44" s="1">
        <f t="shared" si="3"/>
        <v>16</v>
      </c>
      <c r="V44" s="1">
        <f t="shared" si="4"/>
        <v>7.9508196721311473</v>
      </c>
      <c r="W44" s="1">
        <v>282</v>
      </c>
      <c r="X44" s="1">
        <v>243</v>
      </c>
      <c r="Y44" s="1">
        <v>281</v>
      </c>
      <c r="Z44" s="1">
        <v>285</v>
      </c>
      <c r="AA44" s="1">
        <v>294</v>
      </c>
      <c r="AB44" s="1"/>
      <c r="AC44" s="1">
        <f t="shared" si="22"/>
        <v>1255</v>
      </c>
      <c r="AD44" s="1">
        <f t="shared" si="23"/>
        <v>1200</v>
      </c>
      <c r="AE44" s="6">
        <v>5</v>
      </c>
      <c r="AF44" s="25">
        <f t="shared" ref="AF42:AF54" si="29">MROUND(Q44,AE44)/AE44</f>
        <v>251</v>
      </c>
      <c r="AG44" s="26">
        <f t="shared" si="25"/>
        <v>1255</v>
      </c>
      <c r="AH44" s="26">
        <f t="shared" ref="AH42:AH54" si="30">MROUND(R44,AE44)/AE44</f>
        <v>240</v>
      </c>
      <c r="AI44" s="26">
        <f t="shared" si="27"/>
        <v>1200</v>
      </c>
      <c r="AJ44" s="1">
        <f>IFERROR(VLOOKUP(A44,[1]Sheet!$A:$AE,31,0),0)</f>
        <v>0</v>
      </c>
      <c r="AK44" s="1">
        <f>IFERROR(VLOOKUP(A44,[1]Sheet!$A:$AF,32,0),0)</f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80</v>
      </c>
      <c r="B45" s="1" t="s">
        <v>33</v>
      </c>
      <c r="C45" s="1">
        <v>1624</v>
      </c>
      <c r="D45" s="1">
        <v>2384</v>
      </c>
      <c r="E45" s="1">
        <v>1330</v>
      </c>
      <c r="F45" s="1">
        <v>2420</v>
      </c>
      <c r="G45" s="6">
        <v>0.9</v>
      </c>
      <c r="H45" s="1">
        <v>180</v>
      </c>
      <c r="I45" s="1" t="s">
        <v>47</v>
      </c>
      <c r="J45" s="1">
        <v>1346</v>
      </c>
      <c r="K45" s="1">
        <f t="shared" si="20"/>
        <v>-16</v>
      </c>
      <c r="L45" s="1"/>
      <c r="M45" s="1"/>
      <c r="N45" s="1"/>
      <c r="O45" s="1">
        <f t="shared" si="2"/>
        <v>266</v>
      </c>
      <c r="P45" s="5">
        <f t="shared" si="28"/>
        <v>1836</v>
      </c>
      <c r="Q45" s="5">
        <f t="shared" si="21"/>
        <v>1836</v>
      </c>
      <c r="R45" s="5"/>
      <c r="S45" s="5"/>
      <c r="T45" s="1"/>
      <c r="U45" s="1">
        <f t="shared" si="3"/>
        <v>16</v>
      </c>
      <c r="V45" s="1">
        <f t="shared" si="4"/>
        <v>9.0977443609022561</v>
      </c>
      <c r="W45" s="1">
        <v>265.2</v>
      </c>
      <c r="X45" s="1">
        <v>273.8</v>
      </c>
      <c r="Y45" s="1">
        <v>271</v>
      </c>
      <c r="Z45" s="1">
        <v>303.8</v>
      </c>
      <c r="AA45" s="1">
        <v>267.39999999999998</v>
      </c>
      <c r="AB45" s="1"/>
      <c r="AC45" s="1">
        <f t="shared" si="22"/>
        <v>1652.4</v>
      </c>
      <c r="AD45" s="1">
        <f t="shared" si="23"/>
        <v>0</v>
      </c>
      <c r="AE45" s="6">
        <v>8</v>
      </c>
      <c r="AF45" s="25">
        <f t="shared" ref="AF45:AF46" si="31">MROUND(Q45,AE45*AJ45)/AE45</f>
        <v>228</v>
      </c>
      <c r="AG45" s="26">
        <f t="shared" si="25"/>
        <v>1641.6000000000001</v>
      </c>
      <c r="AH45" s="26">
        <f t="shared" ref="AH45:AH46" si="32">MROUND(R45,AE45*AJ45)/AE45</f>
        <v>0</v>
      </c>
      <c r="AI45" s="26">
        <f t="shared" si="27"/>
        <v>0</v>
      </c>
      <c r="AJ45" s="1">
        <f>IFERROR(VLOOKUP(A45,[1]Sheet!$A:$AE,31,0),0)</f>
        <v>12</v>
      </c>
      <c r="AK45" s="1">
        <f>IFERROR(VLOOKUP(A45,[1]Sheet!$A:$AF,32,0),0)</f>
        <v>84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81</v>
      </c>
      <c r="B46" s="1" t="s">
        <v>33</v>
      </c>
      <c r="C46" s="1">
        <v>19</v>
      </c>
      <c r="D46" s="1">
        <v>800</v>
      </c>
      <c r="E46" s="1">
        <v>91</v>
      </c>
      <c r="F46" s="1">
        <v>709</v>
      </c>
      <c r="G46" s="6">
        <v>0.43</v>
      </c>
      <c r="H46" s="1">
        <v>180</v>
      </c>
      <c r="I46" s="1" t="s">
        <v>47</v>
      </c>
      <c r="J46" s="1">
        <v>123</v>
      </c>
      <c r="K46" s="1">
        <f t="shared" si="20"/>
        <v>-32</v>
      </c>
      <c r="L46" s="1"/>
      <c r="M46" s="1"/>
      <c r="N46" s="1"/>
      <c r="O46" s="1">
        <f t="shared" si="2"/>
        <v>18.2</v>
      </c>
      <c r="P46" s="5"/>
      <c r="Q46" s="5">
        <f t="shared" si="21"/>
        <v>0</v>
      </c>
      <c r="R46" s="5"/>
      <c r="S46" s="5"/>
      <c r="T46" s="1"/>
      <c r="U46" s="1">
        <f t="shared" si="3"/>
        <v>38.956043956043956</v>
      </c>
      <c r="V46" s="1">
        <f t="shared" si="4"/>
        <v>38.956043956043956</v>
      </c>
      <c r="W46" s="1">
        <v>31.8</v>
      </c>
      <c r="X46" s="1">
        <v>80.400000000000006</v>
      </c>
      <c r="Y46" s="1">
        <v>22.2</v>
      </c>
      <c r="Z46" s="1">
        <v>47.2</v>
      </c>
      <c r="AA46" s="1">
        <v>60.2</v>
      </c>
      <c r="AB46" s="1"/>
      <c r="AC46" s="1">
        <f t="shared" si="22"/>
        <v>0</v>
      </c>
      <c r="AD46" s="1">
        <f t="shared" si="23"/>
        <v>0</v>
      </c>
      <c r="AE46" s="6">
        <v>16</v>
      </c>
      <c r="AF46" s="25">
        <f t="shared" si="31"/>
        <v>0</v>
      </c>
      <c r="AG46" s="26">
        <f t="shared" si="25"/>
        <v>0</v>
      </c>
      <c r="AH46" s="26">
        <f t="shared" si="32"/>
        <v>0</v>
      </c>
      <c r="AI46" s="26">
        <f t="shared" si="27"/>
        <v>0</v>
      </c>
      <c r="AJ46" s="1">
        <f>IFERROR(VLOOKUP(A46,[1]Sheet!$A:$AE,31,0),0)</f>
        <v>12</v>
      </c>
      <c r="AK46" s="1">
        <f>IFERROR(VLOOKUP(A46,[1]Sheet!$A:$AF,32,0),0)</f>
        <v>84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82</v>
      </c>
      <c r="B47" s="1" t="s">
        <v>33</v>
      </c>
      <c r="C47" s="1">
        <v>6</v>
      </c>
      <c r="D47" s="1"/>
      <c r="E47" s="1">
        <v>6</v>
      </c>
      <c r="F47" s="1"/>
      <c r="G47" s="6">
        <v>0.7</v>
      </c>
      <c r="H47" s="1">
        <v>180</v>
      </c>
      <c r="I47" s="1" t="s">
        <v>34</v>
      </c>
      <c r="J47" s="1">
        <v>6</v>
      </c>
      <c r="K47" s="1">
        <f t="shared" si="20"/>
        <v>0</v>
      </c>
      <c r="L47" s="1"/>
      <c r="M47" s="1"/>
      <c r="N47" s="1"/>
      <c r="O47" s="1">
        <f t="shared" si="2"/>
        <v>1.2</v>
      </c>
      <c r="P47" s="5">
        <v>80</v>
      </c>
      <c r="Q47" s="5">
        <f t="shared" si="21"/>
        <v>80</v>
      </c>
      <c r="R47" s="5"/>
      <c r="S47" s="5"/>
      <c r="T47" s="1"/>
      <c r="U47" s="1">
        <f t="shared" si="3"/>
        <v>66.666666666666671</v>
      </c>
      <c r="V47" s="1">
        <f t="shared" si="4"/>
        <v>0</v>
      </c>
      <c r="W47" s="1">
        <v>6.8</v>
      </c>
      <c r="X47" s="1">
        <v>6.4</v>
      </c>
      <c r="Y47" s="1">
        <v>0.2</v>
      </c>
      <c r="Z47" s="1">
        <v>7.6</v>
      </c>
      <c r="AA47" s="1">
        <v>2.8</v>
      </c>
      <c r="AB47" s="21" t="s">
        <v>116</v>
      </c>
      <c r="AC47" s="1">
        <f t="shared" si="22"/>
        <v>56</v>
      </c>
      <c r="AD47" s="1">
        <f t="shared" si="23"/>
        <v>0</v>
      </c>
      <c r="AE47" s="6">
        <v>8</v>
      </c>
      <c r="AF47" s="25">
        <f t="shared" si="29"/>
        <v>10</v>
      </c>
      <c r="AG47" s="26">
        <f t="shared" si="25"/>
        <v>56</v>
      </c>
      <c r="AH47" s="26">
        <f t="shared" si="30"/>
        <v>0</v>
      </c>
      <c r="AI47" s="26">
        <f t="shared" si="27"/>
        <v>0</v>
      </c>
      <c r="AJ47" s="1">
        <f>IFERROR(VLOOKUP(A47,[1]Sheet!$A:$AE,31,0),0)</f>
        <v>0</v>
      </c>
      <c r="AK47" s="1">
        <f>IFERROR(VLOOKUP(A47,[1]Sheet!$A:$AF,32,0),0)</f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 t="s">
        <v>83</v>
      </c>
      <c r="B48" s="1" t="s">
        <v>33</v>
      </c>
      <c r="C48" s="1">
        <v>12</v>
      </c>
      <c r="D48" s="1">
        <v>80</v>
      </c>
      <c r="E48" s="1">
        <v>14</v>
      </c>
      <c r="F48" s="1">
        <v>78</v>
      </c>
      <c r="G48" s="6">
        <v>0.7</v>
      </c>
      <c r="H48" s="1">
        <v>180</v>
      </c>
      <c r="I48" s="1" t="s">
        <v>34</v>
      </c>
      <c r="J48" s="1">
        <v>14</v>
      </c>
      <c r="K48" s="1">
        <f t="shared" si="20"/>
        <v>0</v>
      </c>
      <c r="L48" s="1"/>
      <c r="M48" s="1"/>
      <c r="N48" s="1"/>
      <c r="O48" s="1">
        <f t="shared" si="2"/>
        <v>2.8</v>
      </c>
      <c r="P48" s="5">
        <v>30</v>
      </c>
      <c r="Q48" s="5">
        <f t="shared" si="21"/>
        <v>30</v>
      </c>
      <c r="R48" s="5"/>
      <c r="S48" s="5"/>
      <c r="T48" s="1"/>
      <c r="U48" s="1">
        <f t="shared" si="3"/>
        <v>38.571428571428577</v>
      </c>
      <c r="V48" s="1">
        <f t="shared" si="4"/>
        <v>27.857142857142858</v>
      </c>
      <c r="W48" s="1">
        <v>7</v>
      </c>
      <c r="X48" s="1">
        <v>4</v>
      </c>
      <c r="Y48" s="1">
        <v>0.6</v>
      </c>
      <c r="Z48" s="1">
        <v>6.8</v>
      </c>
      <c r="AA48" s="1">
        <v>1.2</v>
      </c>
      <c r="AB48" s="1"/>
      <c r="AC48" s="1">
        <f t="shared" si="22"/>
        <v>21</v>
      </c>
      <c r="AD48" s="1">
        <f t="shared" si="23"/>
        <v>0</v>
      </c>
      <c r="AE48" s="6">
        <v>8</v>
      </c>
      <c r="AF48" s="25">
        <f t="shared" si="29"/>
        <v>4</v>
      </c>
      <c r="AG48" s="26">
        <f t="shared" si="25"/>
        <v>22.4</v>
      </c>
      <c r="AH48" s="26">
        <f t="shared" si="30"/>
        <v>0</v>
      </c>
      <c r="AI48" s="26">
        <f t="shared" si="27"/>
        <v>0</v>
      </c>
      <c r="AJ48" s="1">
        <f>IFERROR(VLOOKUP(A48,[1]Sheet!$A:$AE,31,0),0)</f>
        <v>0</v>
      </c>
      <c r="AK48" s="1">
        <f>IFERROR(VLOOKUP(A48,[1]Sheet!$A:$AF,32,0),0)</f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84</v>
      </c>
      <c r="B49" s="1" t="s">
        <v>33</v>
      </c>
      <c r="C49" s="1">
        <v>20</v>
      </c>
      <c r="D49" s="1">
        <v>48</v>
      </c>
      <c r="E49" s="1">
        <v>48</v>
      </c>
      <c r="F49" s="1">
        <v>20</v>
      </c>
      <c r="G49" s="6">
        <v>0.7</v>
      </c>
      <c r="H49" s="1">
        <v>180</v>
      </c>
      <c r="I49" s="1" t="s">
        <v>34</v>
      </c>
      <c r="J49" s="1">
        <v>58</v>
      </c>
      <c r="K49" s="1">
        <f t="shared" si="20"/>
        <v>-10</v>
      </c>
      <c r="L49" s="1"/>
      <c r="M49" s="1"/>
      <c r="N49" s="1"/>
      <c r="O49" s="1">
        <f t="shared" si="2"/>
        <v>9.6</v>
      </c>
      <c r="P49" s="5">
        <f>14*O49-F49</f>
        <v>114.4</v>
      </c>
      <c r="Q49" s="5">
        <f t="shared" si="21"/>
        <v>114.4</v>
      </c>
      <c r="R49" s="5"/>
      <c r="S49" s="5"/>
      <c r="T49" s="1"/>
      <c r="U49" s="1">
        <f t="shared" si="3"/>
        <v>14.000000000000002</v>
      </c>
      <c r="V49" s="1">
        <f t="shared" si="4"/>
        <v>2.0833333333333335</v>
      </c>
      <c r="W49" s="1">
        <v>4.2</v>
      </c>
      <c r="X49" s="1">
        <v>6.2</v>
      </c>
      <c r="Y49" s="1">
        <v>1.8</v>
      </c>
      <c r="Z49" s="1">
        <v>7.4</v>
      </c>
      <c r="AA49" s="1">
        <v>0.8</v>
      </c>
      <c r="AB49" s="1"/>
      <c r="AC49" s="1">
        <f t="shared" si="22"/>
        <v>80.08</v>
      </c>
      <c r="AD49" s="1">
        <f t="shared" si="23"/>
        <v>0</v>
      </c>
      <c r="AE49" s="6">
        <v>8</v>
      </c>
      <c r="AF49" s="25">
        <f t="shared" si="29"/>
        <v>14</v>
      </c>
      <c r="AG49" s="26">
        <f t="shared" si="25"/>
        <v>78.399999999999991</v>
      </c>
      <c r="AH49" s="26">
        <f t="shared" si="30"/>
        <v>0</v>
      </c>
      <c r="AI49" s="26">
        <f t="shared" si="27"/>
        <v>0</v>
      </c>
      <c r="AJ49" s="1">
        <f>IFERROR(VLOOKUP(A49,[1]Sheet!$A:$AE,31,0),0)</f>
        <v>0</v>
      </c>
      <c r="AK49" s="1">
        <f>IFERROR(VLOOKUP(A49,[1]Sheet!$A:$AF,32,0),0)</f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85</v>
      </c>
      <c r="B50" s="1" t="s">
        <v>33</v>
      </c>
      <c r="C50" s="1">
        <v>120</v>
      </c>
      <c r="D50" s="1">
        <v>864</v>
      </c>
      <c r="E50" s="1">
        <v>361</v>
      </c>
      <c r="F50" s="1">
        <v>583</v>
      </c>
      <c r="G50" s="6">
        <v>0.7</v>
      </c>
      <c r="H50" s="1">
        <v>180</v>
      </c>
      <c r="I50" s="1" t="s">
        <v>34</v>
      </c>
      <c r="J50" s="1">
        <v>425</v>
      </c>
      <c r="K50" s="1">
        <f t="shared" si="20"/>
        <v>-64</v>
      </c>
      <c r="L50" s="1"/>
      <c r="M50" s="1"/>
      <c r="N50" s="1"/>
      <c r="O50" s="1">
        <f t="shared" si="2"/>
        <v>72.2</v>
      </c>
      <c r="P50" s="5">
        <f t="shared" ref="P50:P54" si="33">16*O50-F50</f>
        <v>572.20000000000005</v>
      </c>
      <c r="Q50" s="5">
        <f t="shared" si="21"/>
        <v>572.20000000000005</v>
      </c>
      <c r="R50" s="5"/>
      <c r="S50" s="5"/>
      <c r="T50" s="1"/>
      <c r="U50" s="1">
        <f t="shared" si="3"/>
        <v>16</v>
      </c>
      <c r="V50" s="1">
        <f t="shared" si="4"/>
        <v>8.0747922437673125</v>
      </c>
      <c r="W50" s="1">
        <v>50.4</v>
      </c>
      <c r="X50" s="1">
        <v>85.2</v>
      </c>
      <c r="Y50" s="1">
        <v>37.200000000000003</v>
      </c>
      <c r="Z50" s="1">
        <v>72.8</v>
      </c>
      <c r="AA50" s="1">
        <v>73</v>
      </c>
      <c r="AB50" s="1"/>
      <c r="AC50" s="1">
        <f t="shared" si="22"/>
        <v>400.54</v>
      </c>
      <c r="AD50" s="1">
        <f t="shared" si="23"/>
        <v>0</v>
      </c>
      <c r="AE50" s="6">
        <v>8</v>
      </c>
      <c r="AF50" s="25">
        <f t="shared" si="29"/>
        <v>72</v>
      </c>
      <c r="AG50" s="26">
        <f t="shared" si="25"/>
        <v>403.2</v>
      </c>
      <c r="AH50" s="26">
        <f t="shared" si="30"/>
        <v>0</v>
      </c>
      <c r="AI50" s="26">
        <f t="shared" si="27"/>
        <v>0</v>
      </c>
      <c r="AJ50" s="1">
        <f>IFERROR(VLOOKUP(A50,[1]Sheet!$A:$AE,31,0),0)</f>
        <v>0</v>
      </c>
      <c r="AK50" s="1">
        <f>IFERROR(VLOOKUP(A50,[1]Sheet!$A:$AF,32,0),0)</f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 t="s">
        <v>86</v>
      </c>
      <c r="B51" s="1" t="s">
        <v>33</v>
      </c>
      <c r="C51" s="1">
        <v>106</v>
      </c>
      <c r="D51" s="1">
        <v>355</v>
      </c>
      <c r="E51" s="1">
        <v>178</v>
      </c>
      <c r="F51" s="1">
        <v>264</v>
      </c>
      <c r="G51" s="6">
        <v>0.9</v>
      </c>
      <c r="H51" s="1">
        <v>180</v>
      </c>
      <c r="I51" s="1" t="s">
        <v>34</v>
      </c>
      <c r="J51" s="1">
        <v>180</v>
      </c>
      <c r="K51" s="1">
        <f t="shared" si="20"/>
        <v>-2</v>
      </c>
      <c r="L51" s="1"/>
      <c r="M51" s="1"/>
      <c r="N51" s="1"/>
      <c r="O51" s="1">
        <f t="shared" si="2"/>
        <v>35.6</v>
      </c>
      <c r="P51" s="5">
        <f t="shared" si="33"/>
        <v>305.60000000000002</v>
      </c>
      <c r="Q51" s="5">
        <f t="shared" si="21"/>
        <v>305.60000000000002</v>
      </c>
      <c r="R51" s="5"/>
      <c r="S51" s="5"/>
      <c r="T51" s="1"/>
      <c r="U51" s="1">
        <f t="shared" si="3"/>
        <v>16</v>
      </c>
      <c r="V51" s="1">
        <f t="shared" si="4"/>
        <v>7.4157303370786511</v>
      </c>
      <c r="W51" s="1">
        <v>22</v>
      </c>
      <c r="X51" s="1">
        <v>38.799999999999997</v>
      </c>
      <c r="Y51" s="1">
        <v>24.4</v>
      </c>
      <c r="Z51" s="1">
        <v>37.799999999999997</v>
      </c>
      <c r="AA51" s="1">
        <v>51.6</v>
      </c>
      <c r="AB51" s="1"/>
      <c r="AC51" s="1">
        <f t="shared" si="22"/>
        <v>275.04000000000002</v>
      </c>
      <c r="AD51" s="1">
        <f t="shared" si="23"/>
        <v>0</v>
      </c>
      <c r="AE51" s="6">
        <v>8</v>
      </c>
      <c r="AF51" s="25">
        <f t="shared" si="29"/>
        <v>38</v>
      </c>
      <c r="AG51" s="26">
        <f t="shared" si="25"/>
        <v>273.60000000000002</v>
      </c>
      <c r="AH51" s="26">
        <f t="shared" si="30"/>
        <v>0</v>
      </c>
      <c r="AI51" s="26">
        <f t="shared" si="27"/>
        <v>0</v>
      </c>
      <c r="AJ51" s="1">
        <f>IFERROR(VLOOKUP(A51,[1]Sheet!$A:$AE,31,0),0)</f>
        <v>0</v>
      </c>
      <c r="AK51" s="1">
        <f>IFERROR(VLOOKUP(A51,[1]Sheet!$A:$AF,32,0),0)</f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87</v>
      </c>
      <c r="B52" s="1" t="s">
        <v>33</v>
      </c>
      <c r="C52" s="1">
        <v>254</v>
      </c>
      <c r="D52" s="1">
        <v>280</v>
      </c>
      <c r="E52" s="1">
        <v>228</v>
      </c>
      <c r="F52" s="1">
        <v>256</v>
      </c>
      <c r="G52" s="6">
        <v>0.9</v>
      </c>
      <c r="H52" s="1">
        <v>180</v>
      </c>
      <c r="I52" s="1" t="s">
        <v>34</v>
      </c>
      <c r="J52" s="1">
        <v>228</v>
      </c>
      <c r="K52" s="1">
        <f t="shared" si="20"/>
        <v>0</v>
      </c>
      <c r="L52" s="1"/>
      <c r="M52" s="1"/>
      <c r="N52" s="1"/>
      <c r="O52" s="1">
        <f t="shared" si="2"/>
        <v>45.6</v>
      </c>
      <c r="P52" s="5">
        <f t="shared" si="33"/>
        <v>473.6</v>
      </c>
      <c r="Q52" s="5">
        <f t="shared" si="21"/>
        <v>473.6</v>
      </c>
      <c r="R52" s="5"/>
      <c r="S52" s="5"/>
      <c r="T52" s="1"/>
      <c r="U52" s="1">
        <f t="shared" si="3"/>
        <v>16</v>
      </c>
      <c r="V52" s="1">
        <f t="shared" si="4"/>
        <v>5.6140350877192979</v>
      </c>
      <c r="W52" s="1">
        <v>29.8</v>
      </c>
      <c r="X52" s="1">
        <v>45.8</v>
      </c>
      <c r="Y52" s="1">
        <v>39.6</v>
      </c>
      <c r="Z52" s="1">
        <v>33.4</v>
      </c>
      <c r="AA52" s="1">
        <v>39.4</v>
      </c>
      <c r="AB52" s="1"/>
      <c r="AC52" s="1">
        <f t="shared" si="22"/>
        <v>426.24</v>
      </c>
      <c r="AD52" s="1">
        <f t="shared" si="23"/>
        <v>0</v>
      </c>
      <c r="AE52" s="6">
        <v>8</v>
      </c>
      <c r="AF52" s="25">
        <f t="shared" si="29"/>
        <v>59</v>
      </c>
      <c r="AG52" s="26">
        <f t="shared" si="25"/>
        <v>424.8</v>
      </c>
      <c r="AH52" s="26">
        <f t="shared" si="30"/>
        <v>0</v>
      </c>
      <c r="AI52" s="26">
        <f t="shared" si="27"/>
        <v>0</v>
      </c>
      <c r="AJ52" s="1">
        <f>IFERROR(VLOOKUP(A52,[1]Sheet!$A:$AE,31,0),0)</f>
        <v>0</v>
      </c>
      <c r="AK52" s="1">
        <f>IFERROR(VLOOKUP(A52,[1]Sheet!$A:$AF,32,0),0)</f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88</v>
      </c>
      <c r="B53" s="1" t="s">
        <v>43</v>
      </c>
      <c r="C53" s="1">
        <v>1865</v>
      </c>
      <c r="D53" s="1">
        <v>1850</v>
      </c>
      <c r="E53" s="1">
        <v>1205</v>
      </c>
      <c r="F53" s="1">
        <v>2375</v>
      </c>
      <c r="G53" s="6">
        <v>1</v>
      </c>
      <c r="H53" s="1">
        <v>180</v>
      </c>
      <c r="I53" s="1" t="s">
        <v>47</v>
      </c>
      <c r="J53" s="1">
        <v>1215</v>
      </c>
      <c r="K53" s="1">
        <f t="shared" si="20"/>
        <v>-10</v>
      </c>
      <c r="L53" s="1"/>
      <c r="M53" s="1"/>
      <c r="N53" s="1"/>
      <c r="O53" s="1">
        <f t="shared" si="2"/>
        <v>241</v>
      </c>
      <c r="P53" s="5">
        <f t="shared" si="33"/>
        <v>1481</v>
      </c>
      <c r="Q53" s="5">
        <f t="shared" si="21"/>
        <v>781</v>
      </c>
      <c r="R53" s="5">
        <v>700</v>
      </c>
      <c r="S53" s="5"/>
      <c r="T53" s="1"/>
      <c r="U53" s="1">
        <f t="shared" si="3"/>
        <v>16</v>
      </c>
      <c r="V53" s="1">
        <f t="shared" si="4"/>
        <v>9.8547717842323657</v>
      </c>
      <c r="W53" s="1">
        <v>254</v>
      </c>
      <c r="X53" s="1">
        <v>260</v>
      </c>
      <c r="Y53" s="1">
        <v>286</v>
      </c>
      <c r="Z53" s="1">
        <v>242</v>
      </c>
      <c r="AA53" s="1">
        <v>264</v>
      </c>
      <c r="AB53" s="1"/>
      <c r="AC53" s="1">
        <f t="shared" si="22"/>
        <v>781</v>
      </c>
      <c r="AD53" s="1">
        <f t="shared" si="23"/>
        <v>700</v>
      </c>
      <c r="AE53" s="6">
        <v>5</v>
      </c>
      <c r="AF53" s="25">
        <f>MROUND(Q53,AE53*AJ53)/AE53</f>
        <v>156</v>
      </c>
      <c r="AG53" s="26">
        <f t="shared" si="25"/>
        <v>780</v>
      </c>
      <c r="AH53" s="26">
        <f>MROUND(R53,AE53*AJ53)/AE53</f>
        <v>144</v>
      </c>
      <c r="AI53" s="26">
        <f t="shared" si="27"/>
        <v>720</v>
      </c>
      <c r="AJ53" s="1">
        <f>IFERROR(VLOOKUP(A53,[1]Sheet!$A:$AE,31,0),0)</f>
        <v>12</v>
      </c>
      <c r="AK53" s="1">
        <f>IFERROR(VLOOKUP(A53,[1]Sheet!$A:$AF,32,0),0)</f>
        <v>144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 t="s">
        <v>89</v>
      </c>
      <c r="B54" s="1" t="s">
        <v>33</v>
      </c>
      <c r="C54" s="1">
        <v>1290</v>
      </c>
      <c r="D54" s="1">
        <v>1205</v>
      </c>
      <c r="E54" s="1">
        <v>1090</v>
      </c>
      <c r="F54" s="1">
        <v>1290</v>
      </c>
      <c r="G54" s="6">
        <v>1</v>
      </c>
      <c r="H54" s="1">
        <v>180</v>
      </c>
      <c r="I54" s="1" t="s">
        <v>34</v>
      </c>
      <c r="J54" s="1">
        <v>1084</v>
      </c>
      <c r="K54" s="1">
        <f t="shared" si="20"/>
        <v>6</v>
      </c>
      <c r="L54" s="1"/>
      <c r="M54" s="1"/>
      <c r="N54" s="1"/>
      <c r="O54" s="1">
        <f t="shared" si="2"/>
        <v>218</v>
      </c>
      <c r="P54" s="5">
        <f t="shared" si="33"/>
        <v>2198</v>
      </c>
      <c r="Q54" s="5">
        <f t="shared" si="21"/>
        <v>1198</v>
      </c>
      <c r="R54" s="5">
        <v>1000</v>
      </c>
      <c r="S54" s="5"/>
      <c r="T54" s="1"/>
      <c r="U54" s="1">
        <f t="shared" si="3"/>
        <v>16</v>
      </c>
      <c r="V54" s="1">
        <f t="shared" si="4"/>
        <v>5.9174311926605503</v>
      </c>
      <c r="W54" s="1">
        <v>170</v>
      </c>
      <c r="X54" s="1">
        <v>179</v>
      </c>
      <c r="Y54" s="1">
        <v>195</v>
      </c>
      <c r="Z54" s="1">
        <v>187.8</v>
      </c>
      <c r="AA54" s="1">
        <v>203.2</v>
      </c>
      <c r="AB54" s="1"/>
      <c r="AC54" s="1">
        <f t="shared" si="22"/>
        <v>1198</v>
      </c>
      <c r="AD54" s="1">
        <f t="shared" si="23"/>
        <v>1000</v>
      </c>
      <c r="AE54" s="6">
        <v>5</v>
      </c>
      <c r="AF54" s="25">
        <f t="shared" si="29"/>
        <v>240</v>
      </c>
      <c r="AG54" s="26">
        <f t="shared" si="25"/>
        <v>1200</v>
      </c>
      <c r="AH54" s="26">
        <f t="shared" si="30"/>
        <v>200</v>
      </c>
      <c r="AI54" s="26">
        <f t="shared" si="27"/>
        <v>1000</v>
      </c>
      <c r="AJ54" s="1">
        <f>IFERROR(VLOOKUP(A54,[1]Sheet!$A:$AE,31,0),0)</f>
        <v>0</v>
      </c>
      <c r="AK54" s="1">
        <f>IFERROR(VLOOKUP(A54,[1]Sheet!$A:$AF,32,0),0)</f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0" t="s">
        <v>90</v>
      </c>
      <c r="B55" s="10" t="s">
        <v>33</v>
      </c>
      <c r="C55" s="10">
        <v>31</v>
      </c>
      <c r="D55" s="10"/>
      <c r="E55" s="10">
        <v>21</v>
      </c>
      <c r="F55" s="10">
        <v>6</v>
      </c>
      <c r="G55" s="11">
        <v>0</v>
      </c>
      <c r="H55" s="10" t="e">
        <v>#N/A</v>
      </c>
      <c r="I55" s="10" t="s">
        <v>60</v>
      </c>
      <c r="J55" s="10">
        <v>21</v>
      </c>
      <c r="K55" s="10">
        <f t="shared" si="20"/>
        <v>0</v>
      </c>
      <c r="L55" s="10"/>
      <c r="M55" s="10"/>
      <c r="N55" s="10"/>
      <c r="O55" s="10">
        <f t="shared" si="2"/>
        <v>4.2</v>
      </c>
      <c r="P55" s="12"/>
      <c r="Q55" s="12"/>
      <c r="R55" s="12"/>
      <c r="S55" s="12"/>
      <c r="T55" s="10"/>
      <c r="U55" s="10">
        <f t="shared" si="3"/>
        <v>1.4285714285714286</v>
      </c>
      <c r="V55" s="10">
        <f t="shared" si="4"/>
        <v>1.4285714285714286</v>
      </c>
      <c r="W55" s="10">
        <v>3.4</v>
      </c>
      <c r="X55" s="10">
        <v>6.4</v>
      </c>
      <c r="Y55" s="10">
        <v>7.2</v>
      </c>
      <c r="Z55" s="10"/>
      <c r="AA55" s="10"/>
      <c r="AB55" s="10" t="s">
        <v>91</v>
      </c>
      <c r="AC55" s="10">
        <f t="shared" si="5"/>
        <v>0</v>
      </c>
      <c r="AD55" s="10"/>
      <c r="AE55" s="11">
        <v>0</v>
      </c>
      <c r="AF55" s="13"/>
      <c r="AG55" s="10"/>
      <c r="AH55" s="10"/>
      <c r="AI55" s="10"/>
      <c r="AJ55" s="10">
        <f>IFERROR(VLOOKUP(A55,[1]Sheet!$A:$AE,31,0),0)</f>
        <v>0</v>
      </c>
      <c r="AK55" s="10">
        <f>IFERROR(VLOOKUP(A55,[1]Sheet!$A:$AF,32,0),0)</f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4" t="s">
        <v>92</v>
      </c>
      <c r="B56" s="14" t="s">
        <v>33</v>
      </c>
      <c r="C56" s="14"/>
      <c r="D56" s="14"/>
      <c r="E56" s="14"/>
      <c r="F56" s="14"/>
      <c r="G56" s="15">
        <v>0</v>
      </c>
      <c r="H56" s="14" t="e">
        <v>#N/A</v>
      </c>
      <c r="I56" s="14" t="s">
        <v>34</v>
      </c>
      <c r="J56" s="14"/>
      <c r="K56" s="14">
        <f t="shared" si="20"/>
        <v>0</v>
      </c>
      <c r="L56" s="14"/>
      <c r="M56" s="14"/>
      <c r="N56" s="14"/>
      <c r="O56" s="14">
        <f t="shared" si="2"/>
        <v>0</v>
      </c>
      <c r="P56" s="16"/>
      <c r="Q56" s="16"/>
      <c r="R56" s="16"/>
      <c r="S56" s="16"/>
      <c r="T56" s="14"/>
      <c r="U56" s="14" t="e">
        <f t="shared" si="3"/>
        <v>#DIV/0!</v>
      </c>
      <c r="V56" s="14" t="e">
        <f t="shared" si="4"/>
        <v>#DIV/0!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 t="s">
        <v>35</v>
      </c>
      <c r="AC56" s="14">
        <f t="shared" si="5"/>
        <v>0</v>
      </c>
      <c r="AD56" s="14"/>
      <c r="AE56" s="15">
        <v>0</v>
      </c>
      <c r="AF56" s="17"/>
      <c r="AG56" s="14"/>
      <c r="AH56" s="14"/>
      <c r="AI56" s="14"/>
      <c r="AJ56" s="14">
        <f>IFERROR(VLOOKUP(A56,[1]Sheet!$A:$AE,31,0),0)</f>
        <v>0</v>
      </c>
      <c r="AK56" s="14">
        <f>IFERROR(VLOOKUP(A56,[1]Sheet!$A:$AF,32,0),0)</f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4" t="s">
        <v>93</v>
      </c>
      <c r="B57" s="14" t="s">
        <v>33</v>
      </c>
      <c r="C57" s="14"/>
      <c r="D57" s="14"/>
      <c r="E57" s="14"/>
      <c r="F57" s="14"/>
      <c r="G57" s="15">
        <v>0</v>
      </c>
      <c r="H57" s="14" t="e">
        <v>#N/A</v>
      </c>
      <c r="I57" s="14" t="s">
        <v>34</v>
      </c>
      <c r="J57" s="14"/>
      <c r="K57" s="14">
        <f t="shared" si="20"/>
        <v>0</v>
      </c>
      <c r="L57" s="14"/>
      <c r="M57" s="14"/>
      <c r="N57" s="14"/>
      <c r="O57" s="14">
        <f t="shared" si="2"/>
        <v>0</v>
      </c>
      <c r="P57" s="16"/>
      <c r="Q57" s="16"/>
      <c r="R57" s="16"/>
      <c r="S57" s="16"/>
      <c r="T57" s="14"/>
      <c r="U57" s="14" t="e">
        <f t="shared" si="3"/>
        <v>#DIV/0!</v>
      </c>
      <c r="V57" s="14" t="e">
        <f t="shared" si="4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 t="s">
        <v>35</v>
      </c>
      <c r="AC57" s="14">
        <f t="shared" si="5"/>
        <v>0</v>
      </c>
      <c r="AD57" s="14"/>
      <c r="AE57" s="15">
        <v>0</v>
      </c>
      <c r="AF57" s="17"/>
      <c r="AG57" s="14"/>
      <c r="AH57" s="14"/>
      <c r="AI57" s="14"/>
      <c r="AJ57" s="14">
        <f>IFERROR(VLOOKUP(A57,[1]Sheet!$A:$AE,31,0),0)</f>
        <v>0</v>
      </c>
      <c r="AK57" s="14">
        <f>IFERROR(VLOOKUP(A57,[1]Sheet!$A:$AF,32,0),0)</f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4" t="s">
        <v>94</v>
      </c>
      <c r="B58" s="14" t="s">
        <v>33</v>
      </c>
      <c r="C58" s="14"/>
      <c r="D58" s="14"/>
      <c r="E58" s="14"/>
      <c r="F58" s="14"/>
      <c r="G58" s="15">
        <v>0</v>
      </c>
      <c r="H58" s="14" t="e">
        <v>#N/A</v>
      </c>
      <c r="I58" s="14" t="s">
        <v>34</v>
      </c>
      <c r="J58" s="14"/>
      <c r="K58" s="14">
        <f t="shared" si="20"/>
        <v>0</v>
      </c>
      <c r="L58" s="14"/>
      <c r="M58" s="14"/>
      <c r="N58" s="14"/>
      <c r="O58" s="14">
        <f t="shared" si="2"/>
        <v>0</v>
      </c>
      <c r="P58" s="16"/>
      <c r="Q58" s="16"/>
      <c r="R58" s="16"/>
      <c r="S58" s="16"/>
      <c r="T58" s="14"/>
      <c r="U58" s="14" t="e">
        <f t="shared" si="3"/>
        <v>#DIV/0!</v>
      </c>
      <c r="V58" s="14" t="e">
        <f t="shared" si="4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 t="s">
        <v>35</v>
      </c>
      <c r="AC58" s="14">
        <f t="shared" si="5"/>
        <v>0</v>
      </c>
      <c r="AD58" s="14"/>
      <c r="AE58" s="15">
        <v>0</v>
      </c>
      <c r="AF58" s="17"/>
      <c r="AG58" s="14"/>
      <c r="AH58" s="14"/>
      <c r="AI58" s="14"/>
      <c r="AJ58" s="14">
        <f>IFERROR(VLOOKUP(A58,[1]Sheet!$A:$AE,31,0),0)</f>
        <v>0</v>
      </c>
      <c r="AK58" s="14">
        <f>IFERROR(VLOOKUP(A58,[1]Sheet!$A:$AF,32,0),0)</f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 t="s">
        <v>95</v>
      </c>
      <c r="B59" s="1" t="s">
        <v>43</v>
      </c>
      <c r="C59" s="1">
        <v>66</v>
      </c>
      <c r="D59" s="1">
        <v>3</v>
      </c>
      <c r="E59" s="1">
        <v>15</v>
      </c>
      <c r="F59" s="1">
        <v>51</v>
      </c>
      <c r="G59" s="6">
        <v>1</v>
      </c>
      <c r="H59" s="1">
        <v>180</v>
      </c>
      <c r="I59" s="1" t="s">
        <v>34</v>
      </c>
      <c r="J59" s="1">
        <v>18.7</v>
      </c>
      <c r="K59" s="1">
        <f t="shared" si="20"/>
        <v>-3.6999999999999993</v>
      </c>
      <c r="L59" s="1"/>
      <c r="M59" s="1"/>
      <c r="N59" s="1"/>
      <c r="O59" s="1">
        <f t="shared" si="2"/>
        <v>3</v>
      </c>
      <c r="P59" s="5"/>
      <c r="Q59" s="5">
        <f t="shared" ref="Q59:Q65" si="34">P59-R59</f>
        <v>0</v>
      </c>
      <c r="R59" s="5"/>
      <c r="S59" s="5"/>
      <c r="T59" s="1"/>
      <c r="U59" s="1">
        <f t="shared" si="3"/>
        <v>17</v>
      </c>
      <c r="V59" s="1">
        <f t="shared" si="4"/>
        <v>17</v>
      </c>
      <c r="W59" s="1">
        <v>3</v>
      </c>
      <c r="X59" s="1">
        <v>3.6</v>
      </c>
      <c r="Y59" s="1">
        <v>6.14</v>
      </c>
      <c r="Z59" s="1">
        <v>9.0400000000000009</v>
      </c>
      <c r="AA59" s="1">
        <v>6.14</v>
      </c>
      <c r="AB59" s="18" t="s">
        <v>96</v>
      </c>
      <c r="AC59" s="1">
        <f t="shared" ref="AC59:AC65" si="35">Q59*G59</f>
        <v>0</v>
      </c>
      <c r="AD59" s="1">
        <f t="shared" ref="AD59:AD65" si="36">R59*G59</f>
        <v>0</v>
      </c>
      <c r="AE59" s="6">
        <v>3</v>
      </c>
      <c r="AF59" s="25">
        <f t="shared" ref="AF59:AF65" si="37">MROUND(Q59,AE59)/AE59</f>
        <v>0</v>
      </c>
      <c r="AG59" s="26">
        <f t="shared" ref="AG59:AG65" si="38">AF59*AE59*G59</f>
        <v>0</v>
      </c>
      <c r="AH59" s="26">
        <f t="shared" ref="AH59:AH65" si="39">MROUND(R59,AE59)/AE59</f>
        <v>0</v>
      </c>
      <c r="AI59" s="26">
        <f t="shared" ref="AI59:AI65" si="40">AH59*AE59*G59</f>
        <v>0</v>
      </c>
      <c r="AJ59" s="1">
        <f>IFERROR(VLOOKUP(A59,[1]Sheet!$A:$AE,31,0),0)</f>
        <v>0</v>
      </c>
      <c r="AK59" s="1">
        <f>IFERROR(VLOOKUP(A59,[1]Sheet!$A:$AF,32,0),0)</f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97</v>
      </c>
      <c r="B60" s="1" t="s">
        <v>33</v>
      </c>
      <c r="C60" s="1"/>
      <c r="D60" s="1">
        <v>2436</v>
      </c>
      <c r="E60" s="1">
        <v>864</v>
      </c>
      <c r="F60" s="1">
        <v>1572</v>
      </c>
      <c r="G60" s="6">
        <v>0.25</v>
      </c>
      <c r="H60" s="1">
        <v>180</v>
      </c>
      <c r="I60" s="1" t="s">
        <v>34</v>
      </c>
      <c r="J60" s="1">
        <v>871</v>
      </c>
      <c r="K60" s="1">
        <f t="shared" si="20"/>
        <v>-7</v>
      </c>
      <c r="L60" s="1"/>
      <c r="M60" s="1"/>
      <c r="N60" s="1"/>
      <c r="O60" s="1">
        <f t="shared" si="2"/>
        <v>172.8</v>
      </c>
      <c r="P60" s="5">
        <f t="shared" ref="P60:P61" si="41">16*O60-F60</f>
        <v>1192.8000000000002</v>
      </c>
      <c r="Q60" s="5">
        <f t="shared" si="34"/>
        <v>1192.8000000000002</v>
      </c>
      <c r="R60" s="5"/>
      <c r="S60" s="5"/>
      <c r="T60" s="1"/>
      <c r="U60" s="1">
        <f t="shared" si="3"/>
        <v>16</v>
      </c>
      <c r="V60" s="1">
        <f t="shared" si="4"/>
        <v>9.0972222222222214</v>
      </c>
      <c r="W60" s="1">
        <v>138.80000000000001</v>
      </c>
      <c r="X60" s="1">
        <v>241</v>
      </c>
      <c r="Y60" s="1">
        <v>159.4</v>
      </c>
      <c r="Z60" s="1">
        <v>194.6</v>
      </c>
      <c r="AA60" s="1">
        <v>156</v>
      </c>
      <c r="AB60" s="1"/>
      <c r="AC60" s="1">
        <f t="shared" si="35"/>
        <v>298.20000000000005</v>
      </c>
      <c r="AD60" s="1">
        <f t="shared" si="36"/>
        <v>0</v>
      </c>
      <c r="AE60" s="6">
        <v>12</v>
      </c>
      <c r="AF60" s="25">
        <f t="shared" si="37"/>
        <v>99</v>
      </c>
      <c r="AG60" s="26">
        <f t="shared" si="38"/>
        <v>297</v>
      </c>
      <c r="AH60" s="26">
        <f t="shared" si="39"/>
        <v>0</v>
      </c>
      <c r="AI60" s="26">
        <f t="shared" si="40"/>
        <v>0</v>
      </c>
      <c r="AJ60" s="1">
        <f>IFERROR(VLOOKUP(A60,[1]Sheet!$A:$AE,31,0),0)</f>
        <v>0</v>
      </c>
      <c r="AK60" s="1">
        <f>IFERROR(VLOOKUP(A60,[1]Sheet!$A:$AF,32,0),0)</f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98</v>
      </c>
      <c r="B61" s="1" t="s">
        <v>33</v>
      </c>
      <c r="C61" s="1"/>
      <c r="D61" s="1">
        <v>24</v>
      </c>
      <c r="E61" s="1">
        <v>24</v>
      </c>
      <c r="F61" s="1"/>
      <c r="G61" s="6">
        <v>0.3</v>
      </c>
      <c r="H61" s="1" t="e">
        <v>#N/A</v>
      </c>
      <c r="I61" s="1" t="s">
        <v>34</v>
      </c>
      <c r="J61" s="1">
        <v>107</v>
      </c>
      <c r="K61" s="1">
        <f t="shared" si="20"/>
        <v>-83</v>
      </c>
      <c r="L61" s="1"/>
      <c r="M61" s="1"/>
      <c r="N61" s="1"/>
      <c r="O61" s="1">
        <f t="shared" si="2"/>
        <v>4.8</v>
      </c>
      <c r="P61" s="5">
        <f t="shared" si="41"/>
        <v>76.8</v>
      </c>
      <c r="Q61" s="5">
        <f t="shared" si="34"/>
        <v>76.8</v>
      </c>
      <c r="R61" s="5"/>
      <c r="S61" s="5"/>
      <c r="T61" s="1"/>
      <c r="U61" s="1">
        <f t="shared" si="3"/>
        <v>16</v>
      </c>
      <c r="V61" s="1">
        <f t="shared" si="4"/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 t="s">
        <v>50</v>
      </c>
      <c r="AC61" s="1">
        <f t="shared" si="35"/>
        <v>23.04</v>
      </c>
      <c r="AD61" s="1">
        <f t="shared" si="36"/>
        <v>0</v>
      </c>
      <c r="AE61" s="6">
        <v>12</v>
      </c>
      <c r="AF61" s="25">
        <f t="shared" si="37"/>
        <v>6</v>
      </c>
      <c r="AG61" s="26">
        <f t="shared" si="38"/>
        <v>21.599999999999998</v>
      </c>
      <c r="AH61" s="26">
        <f t="shared" si="39"/>
        <v>0</v>
      </c>
      <c r="AI61" s="26">
        <f t="shared" si="40"/>
        <v>0</v>
      </c>
      <c r="AJ61" s="1">
        <f>IFERROR(VLOOKUP(A61,[1]Sheet!$A:$AE,31,0),0)</f>
        <v>0</v>
      </c>
      <c r="AK61" s="1">
        <f>IFERROR(VLOOKUP(A61,[1]Sheet!$A:$AF,32,0),0)</f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99</v>
      </c>
      <c r="B62" s="1" t="s">
        <v>43</v>
      </c>
      <c r="C62" s="1">
        <v>197.8</v>
      </c>
      <c r="D62" s="1">
        <v>550.79999999999995</v>
      </c>
      <c r="E62" s="1">
        <v>147.6</v>
      </c>
      <c r="F62" s="1">
        <v>545.4</v>
      </c>
      <c r="G62" s="6">
        <v>1</v>
      </c>
      <c r="H62" s="1">
        <v>180</v>
      </c>
      <c r="I62" s="1" t="s">
        <v>34</v>
      </c>
      <c r="J62" s="1">
        <v>172.9</v>
      </c>
      <c r="K62" s="1">
        <f t="shared" si="20"/>
        <v>-25.300000000000011</v>
      </c>
      <c r="L62" s="1"/>
      <c r="M62" s="1"/>
      <c r="N62" s="1"/>
      <c r="O62" s="1">
        <f t="shared" si="2"/>
        <v>29.52</v>
      </c>
      <c r="P62" s="5">
        <v>50</v>
      </c>
      <c r="Q62" s="5">
        <f t="shared" si="34"/>
        <v>50</v>
      </c>
      <c r="R62" s="5"/>
      <c r="S62" s="5"/>
      <c r="T62" s="1"/>
      <c r="U62" s="1">
        <f t="shared" si="3"/>
        <v>20.169376693766939</v>
      </c>
      <c r="V62" s="1">
        <f t="shared" si="4"/>
        <v>18.475609756097562</v>
      </c>
      <c r="W62" s="1">
        <v>57.92</v>
      </c>
      <c r="X62" s="1">
        <v>31</v>
      </c>
      <c r="Y62" s="1">
        <v>38.96</v>
      </c>
      <c r="Z62" s="1">
        <v>56.56</v>
      </c>
      <c r="AA62" s="1">
        <v>36.72</v>
      </c>
      <c r="AB62" s="1"/>
      <c r="AC62" s="1">
        <f t="shared" si="35"/>
        <v>50</v>
      </c>
      <c r="AD62" s="1">
        <f t="shared" si="36"/>
        <v>0</v>
      </c>
      <c r="AE62" s="6">
        <v>1.8</v>
      </c>
      <c r="AF62" s="25">
        <f t="shared" si="37"/>
        <v>28</v>
      </c>
      <c r="AG62" s="26">
        <f t="shared" si="38"/>
        <v>50.4</v>
      </c>
      <c r="AH62" s="26">
        <f t="shared" si="39"/>
        <v>0</v>
      </c>
      <c r="AI62" s="26">
        <f t="shared" si="40"/>
        <v>0</v>
      </c>
      <c r="AJ62" s="1">
        <f>IFERROR(VLOOKUP(A62,[1]Sheet!$A:$AE,31,0),0)</f>
        <v>0</v>
      </c>
      <c r="AK62" s="1">
        <f>IFERROR(VLOOKUP(A62,[1]Sheet!$A:$AF,32,0),0)</f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 t="s">
        <v>100</v>
      </c>
      <c r="B63" s="1" t="s">
        <v>33</v>
      </c>
      <c r="C63" s="1"/>
      <c r="D63" s="1">
        <v>24</v>
      </c>
      <c r="E63" s="1">
        <v>24</v>
      </c>
      <c r="F63" s="1"/>
      <c r="G63" s="6">
        <v>0.3</v>
      </c>
      <c r="H63" s="1" t="e">
        <v>#N/A</v>
      </c>
      <c r="I63" s="1" t="s">
        <v>34</v>
      </c>
      <c r="J63" s="1">
        <v>96</v>
      </c>
      <c r="K63" s="1">
        <f t="shared" si="20"/>
        <v>-72</v>
      </c>
      <c r="L63" s="1"/>
      <c r="M63" s="1"/>
      <c r="N63" s="1"/>
      <c r="O63" s="1">
        <f t="shared" si="2"/>
        <v>4.8</v>
      </c>
      <c r="P63" s="5">
        <f t="shared" ref="P63:P65" si="42">16*O63-F63</f>
        <v>76.8</v>
      </c>
      <c r="Q63" s="5">
        <f t="shared" si="34"/>
        <v>76.8</v>
      </c>
      <c r="R63" s="5"/>
      <c r="S63" s="5"/>
      <c r="T63" s="1"/>
      <c r="U63" s="1">
        <f t="shared" si="3"/>
        <v>16</v>
      </c>
      <c r="V63" s="1">
        <f t="shared" si="4"/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 t="s">
        <v>50</v>
      </c>
      <c r="AC63" s="1">
        <f t="shared" si="35"/>
        <v>23.04</v>
      </c>
      <c r="AD63" s="1">
        <f t="shared" si="36"/>
        <v>0</v>
      </c>
      <c r="AE63" s="6">
        <v>12</v>
      </c>
      <c r="AF63" s="25">
        <f t="shared" si="37"/>
        <v>6</v>
      </c>
      <c r="AG63" s="26">
        <f t="shared" si="38"/>
        <v>21.599999999999998</v>
      </c>
      <c r="AH63" s="26">
        <f t="shared" si="39"/>
        <v>0</v>
      </c>
      <c r="AI63" s="26">
        <f t="shared" si="40"/>
        <v>0</v>
      </c>
      <c r="AJ63" s="1">
        <f>IFERROR(VLOOKUP(A63,[1]Sheet!$A:$AE,31,0),0)</f>
        <v>0</v>
      </c>
      <c r="AK63" s="1">
        <f>IFERROR(VLOOKUP(A63,[1]Sheet!$A:$AF,32,0),0)</f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 t="s">
        <v>101</v>
      </c>
      <c r="B64" s="1" t="s">
        <v>33</v>
      </c>
      <c r="C64" s="1"/>
      <c r="D64" s="1">
        <v>30</v>
      </c>
      <c r="E64" s="1">
        <v>30</v>
      </c>
      <c r="F64" s="1"/>
      <c r="G64" s="6">
        <v>0.2</v>
      </c>
      <c r="H64" s="1" t="e">
        <v>#N/A</v>
      </c>
      <c r="I64" s="1" t="s">
        <v>34</v>
      </c>
      <c r="J64" s="1">
        <v>65</v>
      </c>
      <c r="K64" s="1">
        <f t="shared" si="20"/>
        <v>-35</v>
      </c>
      <c r="L64" s="1"/>
      <c r="M64" s="1"/>
      <c r="N64" s="1"/>
      <c r="O64" s="1">
        <f t="shared" si="2"/>
        <v>6</v>
      </c>
      <c r="P64" s="5">
        <f t="shared" si="42"/>
        <v>96</v>
      </c>
      <c r="Q64" s="5">
        <f t="shared" si="34"/>
        <v>96</v>
      </c>
      <c r="R64" s="5"/>
      <c r="S64" s="5"/>
      <c r="T64" s="1"/>
      <c r="U64" s="1">
        <f t="shared" si="3"/>
        <v>16</v>
      </c>
      <c r="V64" s="1">
        <f t="shared" si="4"/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 t="s">
        <v>50</v>
      </c>
      <c r="AC64" s="1">
        <f t="shared" si="35"/>
        <v>19.200000000000003</v>
      </c>
      <c r="AD64" s="1">
        <f t="shared" si="36"/>
        <v>0</v>
      </c>
      <c r="AE64" s="6">
        <v>6</v>
      </c>
      <c r="AF64" s="25">
        <f t="shared" si="37"/>
        <v>16</v>
      </c>
      <c r="AG64" s="26">
        <f t="shared" si="38"/>
        <v>19.200000000000003</v>
      </c>
      <c r="AH64" s="26">
        <f t="shared" si="39"/>
        <v>0</v>
      </c>
      <c r="AI64" s="26">
        <f t="shared" si="40"/>
        <v>0</v>
      </c>
      <c r="AJ64" s="1">
        <f>IFERROR(VLOOKUP(A64,[1]Sheet!$A:$AE,31,0),0)</f>
        <v>0</v>
      </c>
      <c r="AK64" s="1">
        <f>IFERROR(VLOOKUP(A64,[1]Sheet!$A:$AF,32,0),0)</f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 t="s">
        <v>102</v>
      </c>
      <c r="B65" s="1" t="s">
        <v>33</v>
      </c>
      <c r="C65" s="1"/>
      <c r="D65" s="1">
        <v>30</v>
      </c>
      <c r="E65" s="1">
        <v>30</v>
      </c>
      <c r="F65" s="1"/>
      <c r="G65" s="6">
        <v>0.2</v>
      </c>
      <c r="H65" s="1" t="e">
        <v>#N/A</v>
      </c>
      <c r="I65" s="1" t="s">
        <v>34</v>
      </c>
      <c r="J65" s="1">
        <v>36</v>
      </c>
      <c r="K65" s="1">
        <f t="shared" si="20"/>
        <v>-6</v>
      </c>
      <c r="L65" s="1"/>
      <c r="M65" s="1"/>
      <c r="N65" s="1"/>
      <c r="O65" s="1">
        <f t="shared" si="2"/>
        <v>6</v>
      </c>
      <c r="P65" s="5">
        <f t="shared" si="42"/>
        <v>96</v>
      </c>
      <c r="Q65" s="5">
        <f t="shared" si="34"/>
        <v>96</v>
      </c>
      <c r="R65" s="5"/>
      <c r="S65" s="5"/>
      <c r="T65" s="1"/>
      <c r="U65" s="1">
        <f t="shared" si="3"/>
        <v>16</v>
      </c>
      <c r="V65" s="1">
        <f t="shared" si="4"/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 t="s">
        <v>50</v>
      </c>
      <c r="AC65" s="1">
        <f t="shared" si="35"/>
        <v>19.200000000000003</v>
      </c>
      <c r="AD65" s="1">
        <f t="shared" si="36"/>
        <v>0</v>
      </c>
      <c r="AE65" s="6">
        <v>6</v>
      </c>
      <c r="AF65" s="25">
        <f t="shared" si="37"/>
        <v>16</v>
      </c>
      <c r="AG65" s="26">
        <f t="shared" si="38"/>
        <v>19.200000000000003</v>
      </c>
      <c r="AH65" s="26">
        <f t="shared" si="39"/>
        <v>0</v>
      </c>
      <c r="AI65" s="26">
        <f t="shared" si="40"/>
        <v>0</v>
      </c>
      <c r="AJ65" s="1">
        <f>IFERROR(VLOOKUP(A65,[1]Sheet!$A:$AE,31,0),0)</f>
        <v>0</v>
      </c>
      <c r="AK65" s="1">
        <f>IFERROR(VLOOKUP(A65,[1]Sheet!$A:$AF,32,0),0)</f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4" t="s">
        <v>103</v>
      </c>
      <c r="B66" s="14" t="s">
        <v>33</v>
      </c>
      <c r="C66" s="14"/>
      <c r="D66" s="14"/>
      <c r="E66" s="14"/>
      <c r="F66" s="14"/>
      <c r="G66" s="15">
        <v>0</v>
      </c>
      <c r="H66" s="14" t="e">
        <v>#N/A</v>
      </c>
      <c r="I66" s="14" t="s">
        <v>34</v>
      </c>
      <c r="J66" s="14"/>
      <c r="K66" s="14">
        <f t="shared" si="20"/>
        <v>0</v>
      </c>
      <c r="L66" s="14"/>
      <c r="M66" s="14"/>
      <c r="N66" s="14"/>
      <c r="O66" s="14">
        <f t="shared" si="2"/>
        <v>0</v>
      </c>
      <c r="P66" s="16"/>
      <c r="Q66" s="16"/>
      <c r="R66" s="16"/>
      <c r="S66" s="16"/>
      <c r="T66" s="14"/>
      <c r="U66" s="14" t="e">
        <f t="shared" si="3"/>
        <v>#DIV/0!</v>
      </c>
      <c r="V66" s="14" t="e">
        <f t="shared" si="4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 t="s">
        <v>35</v>
      </c>
      <c r="AC66" s="14">
        <f t="shared" si="5"/>
        <v>0</v>
      </c>
      <c r="AD66" s="14"/>
      <c r="AE66" s="15">
        <v>0</v>
      </c>
      <c r="AF66" s="17"/>
      <c r="AG66" s="14"/>
      <c r="AH66" s="14"/>
      <c r="AI66" s="14"/>
      <c r="AJ66" s="14">
        <f>IFERROR(VLOOKUP(A66,[1]Sheet!$A:$AE,31,0),0)</f>
        <v>0</v>
      </c>
      <c r="AK66" s="14">
        <f>IFERROR(VLOOKUP(A66,[1]Sheet!$A:$AF,32,0),0)</f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4" t="s">
        <v>104</v>
      </c>
      <c r="B67" s="14" t="s">
        <v>33</v>
      </c>
      <c r="C67" s="14"/>
      <c r="D67" s="14"/>
      <c r="E67" s="14"/>
      <c r="F67" s="14"/>
      <c r="G67" s="15">
        <v>0</v>
      </c>
      <c r="H67" s="14" t="e">
        <v>#N/A</v>
      </c>
      <c r="I67" s="14" t="s">
        <v>34</v>
      </c>
      <c r="J67" s="14"/>
      <c r="K67" s="14">
        <f t="shared" si="20"/>
        <v>0</v>
      </c>
      <c r="L67" s="14"/>
      <c r="M67" s="14"/>
      <c r="N67" s="14"/>
      <c r="O67" s="14">
        <f t="shared" si="2"/>
        <v>0</v>
      </c>
      <c r="P67" s="16"/>
      <c r="Q67" s="16"/>
      <c r="R67" s="16"/>
      <c r="S67" s="16"/>
      <c r="T67" s="14"/>
      <c r="U67" s="14" t="e">
        <f t="shared" si="3"/>
        <v>#DIV/0!</v>
      </c>
      <c r="V67" s="14" t="e">
        <f t="shared" si="4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 t="s">
        <v>35</v>
      </c>
      <c r="AC67" s="14">
        <f t="shared" si="5"/>
        <v>0</v>
      </c>
      <c r="AD67" s="14"/>
      <c r="AE67" s="15">
        <v>0</v>
      </c>
      <c r="AF67" s="17"/>
      <c r="AG67" s="14"/>
      <c r="AH67" s="14"/>
      <c r="AI67" s="14"/>
      <c r="AJ67" s="14">
        <f>IFERROR(VLOOKUP(A67,[1]Sheet!$A:$AE,31,0),0)</f>
        <v>0</v>
      </c>
      <c r="AK67" s="14">
        <f>IFERROR(VLOOKUP(A67,[1]Sheet!$A:$AF,32,0),0)</f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 t="s">
        <v>105</v>
      </c>
      <c r="B68" s="1" t="s">
        <v>33</v>
      </c>
      <c r="C68" s="1">
        <v>972</v>
      </c>
      <c r="D68" s="1">
        <v>2220</v>
      </c>
      <c r="E68" s="1">
        <v>958</v>
      </c>
      <c r="F68" s="1">
        <v>1963</v>
      </c>
      <c r="G68" s="6">
        <v>0.25</v>
      </c>
      <c r="H68" s="1">
        <v>180</v>
      </c>
      <c r="I68" s="1" t="s">
        <v>34</v>
      </c>
      <c r="J68" s="1">
        <v>956</v>
      </c>
      <c r="K68" s="1">
        <f t="shared" si="20"/>
        <v>2</v>
      </c>
      <c r="L68" s="1"/>
      <c r="M68" s="1"/>
      <c r="N68" s="1"/>
      <c r="O68" s="1">
        <f t="shared" si="2"/>
        <v>191.6</v>
      </c>
      <c r="P68" s="5">
        <f t="shared" ref="P68:P69" si="43">16*O68-F68</f>
        <v>1102.5999999999999</v>
      </c>
      <c r="Q68" s="5">
        <f t="shared" ref="Q68:Q72" si="44">P68-R68</f>
        <v>1102.5999999999999</v>
      </c>
      <c r="R68" s="5"/>
      <c r="S68" s="5"/>
      <c r="T68" s="1"/>
      <c r="U68" s="1">
        <f t="shared" si="3"/>
        <v>16</v>
      </c>
      <c r="V68" s="1">
        <f t="shared" si="4"/>
        <v>10.245302713987474</v>
      </c>
      <c r="W68" s="1">
        <v>208.6</v>
      </c>
      <c r="X68" s="1">
        <v>208.6</v>
      </c>
      <c r="Y68" s="1">
        <v>185.8</v>
      </c>
      <c r="Z68" s="1">
        <v>224.4</v>
      </c>
      <c r="AA68" s="1">
        <v>169</v>
      </c>
      <c r="AB68" s="1"/>
      <c r="AC68" s="1">
        <f t="shared" ref="AC68:AC72" si="45">Q68*G68</f>
        <v>275.64999999999998</v>
      </c>
      <c r="AD68" s="1">
        <f t="shared" ref="AD68:AD72" si="46">R68*G68</f>
        <v>0</v>
      </c>
      <c r="AE68" s="6">
        <v>12</v>
      </c>
      <c r="AF68" s="25">
        <f t="shared" ref="AF68:AF72" si="47">MROUND(Q68,AE68)/AE68</f>
        <v>92</v>
      </c>
      <c r="AG68" s="26">
        <f t="shared" ref="AG68:AG72" si="48">AF68*AE68*G68</f>
        <v>276</v>
      </c>
      <c r="AH68" s="26">
        <f t="shared" ref="AH68:AH72" si="49">MROUND(R68,AE68)/AE68</f>
        <v>0</v>
      </c>
      <c r="AI68" s="26">
        <f t="shared" ref="AI68:AI72" si="50">AH68*AE68*G68</f>
        <v>0</v>
      </c>
      <c r="AJ68" s="1">
        <f>IFERROR(VLOOKUP(A68,[1]Sheet!$A:$AE,31,0),0)</f>
        <v>0</v>
      </c>
      <c r="AK68" s="1">
        <f>IFERROR(VLOOKUP(A68,[1]Sheet!$A:$AF,32,0),0)</f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 t="s">
        <v>106</v>
      </c>
      <c r="B69" s="1" t="s">
        <v>33</v>
      </c>
      <c r="C69" s="1">
        <v>1484</v>
      </c>
      <c r="D69" s="1">
        <v>1656</v>
      </c>
      <c r="E69" s="1">
        <v>1034</v>
      </c>
      <c r="F69" s="1">
        <v>1854</v>
      </c>
      <c r="G69" s="6">
        <v>0.25</v>
      </c>
      <c r="H69" s="1">
        <v>180</v>
      </c>
      <c r="I69" s="1" t="s">
        <v>47</v>
      </c>
      <c r="J69" s="1">
        <v>1006</v>
      </c>
      <c r="K69" s="1">
        <f t="shared" ref="K69:K72" si="51">E69-J69</f>
        <v>28</v>
      </c>
      <c r="L69" s="1"/>
      <c r="M69" s="1"/>
      <c r="N69" s="1"/>
      <c r="O69" s="1">
        <f t="shared" si="2"/>
        <v>206.8</v>
      </c>
      <c r="P69" s="5">
        <f t="shared" si="43"/>
        <v>1454.8000000000002</v>
      </c>
      <c r="Q69" s="5">
        <f t="shared" si="44"/>
        <v>1454.8000000000002</v>
      </c>
      <c r="R69" s="5"/>
      <c r="S69" s="5"/>
      <c r="T69" s="1"/>
      <c r="U69" s="1">
        <f t="shared" si="3"/>
        <v>16</v>
      </c>
      <c r="V69" s="1">
        <f t="shared" si="4"/>
        <v>8.9651837524177953</v>
      </c>
      <c r="W69" s="1">
        <v>204</v>
      </c>
      <c r="X69" s="1">
        <v>207.6</v>
      </c>
      <c r="Y69" s="1">
        <v>220</v>
      </c>
      <c r="Z69" s="1">
        <v>241.2</v>
      </c>
      <c r="AA69" s="1">
        <v>190.8</v>
      </c>
      <c r="AB69" s="1"/>
      <c r="AC69" s="1">
        <f t="shared" si="45"/>
        <v>363.70000000000005</v>
      </c>
      <c r="AD69" s="1">
        <f t="shared" si="46"/>
        <v>0</v>
      </c>
      <c r="AE69" s="6">
        <v>12</v>
      </c>
      <c r="AF69" s="25">
        <f>MROUND(Q69,AE69*AJ69)/AE69</f>
        <v>126</v>
      </c>
      <c r="AG69" s="26">
        <f t="shared" si="48"/>
        <v>378</v>
      </c>
      <c r="AH69" s="26">
        <f>MROUND(R69,AE69*AJ69)/AE69</f>
        <v>0</v>
      </c>
      <c r="AI69" s="26">
        <f t="shared" si="50"/>
        <v>0</v>
      </c>
      <c r="AJ69" s="1">
        <f>IFERROR(VLOOKUP(A69,[1]Sheet!$A:$AE,31,0),0)</f>
        <v>14</v>
      </c>
      <c r="AK69" s="1">
        <f>IFERROR(VLOOKUP(A69,[1]Sheet!$A:$AF,32,0),0)</f>
        <v>70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 t="s">
        <v>107</v>
      </c>
      <c r="B70" s="1" t="s">
        <v>43</v>
      </c>
      <c r="C70" s="1">
        <v>518.4</v>
      </c>
      <c r="D70" s="1"/>
      <c r="E70" s="1">
        <v>62.1</v>
      </c>
      <c r="F70" s="1">
        <v>456.3</v>
      </c>
      <c r="G70" s="6">
        <v>1</v>
      </c>
      <c r="H70" s="1">
        <v>180</v>
      </c>
      <c r="I70" s="1" t="s">
        <v>34</v>
      </c>
      <c r="J70" s="1">
        <v>62.1</v>
      </c>
      <c r="K70" s="1">
        <f t="shared" si="51"/>
        <v>0</v>
      </c>
      <c r="L70" s="1"/>
      <c r="M70" s="1"/>
      <c r="N70" s="1"/>
      <c r="O70" s="1">
        <f t="shared" ref="O70:O72" si="52">E70/5</f>
        <v>12.42</v>
      </c>
      <c r="P70" s="5"/>
      <c r="Q70" s="5">
        <f t="shared" si="44"/>
        <v>0</v>
      </c>
      <c r="R70" s="5"/>
      <c r="S70" s="5"/>
      <c r="T70" s="1"/>
      <c r="U70" s="1">
        <f t="shared" ref="U70:U72" si="53">(F70+P70)/O70</f>
        <v>36.739130434782609</v>
      </c>
      <c r="V70" s="1">
        <f t="shared" ref="V70:V72" si="54">F70/O70</f>
        <v>36.739130434782609</v>
      </c>
      <c r="W70" s="1">
        <v>0</v>
      </c>
      <c r="X70" s="1">
        <v>15.66</v>
      </c>
      <c r="Y70" s="1">
        <v>11.34</v>
      </c>
      <c r="Z70" s="1">
        <v>4.32</v>
      </c>
      <c r="AA70" s="1">
        <v>2.7</v>
      </c>
      <c r="AB70" s="24" t="s">
        <v>108</v>
      </c>
      <c r="AC70" s="1">
        <f t="shared" si="45"/>
        <v>0</v>
      </c>
      <c r="AD70" s="1">
        <f t="shared" si="46"/>
        <v>0</v>
      </c>
      <c r="AE70" s="6">
        <v>2.7</v>
      </c>
      <c r="AF70" s="25">
        <f t="shared" si="47"/>
        <v>0</v>
      </c>
      <c r="AG70" s="26">
        <f t="shared" si="48"/>
        <v>0</v>
      </c>
      <c r="AH70" s="26">
        <f t="shared" si="49"/>
        <v>0</v>
      </c>
      <c r="AI70" s="26">
        <f t="shared" si="50"/>
        <v>0</v>
      </c>
      <c r="AJ70" s="1">
        <f>IFERROR(VLOOKUP(A70,[1]Sheet!$A:$AE,31,0),0)</f>
        <v>0</v>
      </c>
      <c r="AK70" s="1">
        <f>IFERROR(VLOOKUP(A70,[1]Sheet!$A:$AF,32,0),0)</f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 t="s">
        <v>109</v>
      </c>
      <c r="B71" s="1" t="s">
        <v>43</v>
      </c>
      <c r="C71" s="1">
        <v>1640</v>
      </c>
      <c r="D71" s="1">
        <v>1625</v>
      </c>
      <c r="E71" s="1">
        <v>840</v>
      </c>
      <c r="F71" s="1">
        <v>2265</v>
      </c>
      <c r="G71" s="6">
        <v>1</v>
      </c>
      <c r="H71" s="1">
        <v>180</v>
      </c>
      <c r="I71" s="1" t="s">
        <v>47</v>
      </c>
      <c r="J71" s="1">
        <v>840</v>
      </c>
      <c r="K71" s="1">
        <f t="shared" si="51"/>
        <v>0</v>
      </c>
      <c r="L71" s="1"/>
      <c r="M71" s="1"/>
      <c r="N71" s="1"/>
      <c r="O71" s="1">
        <f t="shared" si="52"/>
        <v>168</v>
      </c>
      <c r="P71" s="5">
        <f>16*O71-F71</f>
        <v>423</v>
      </c>
      <c r="Q71" s="5">
        <f t="shared" si="44"/>
        <v>423</v>
      </c>
      <c r="R71" s="5"/>
      <c r="S71" s="5"/>
      <c r="T71" s="1"/>
      <c r="U71" s="1">
        <f t="shared" si="53"/>
        <v>16</v>
      </c>
      <c r="V71" s="1">
        <f t="shared" si="54"/>
        <v>13.482142857142858</v>
      </c>
      <c r="W71" s="1">
        <v>222</v>
      </c>
      <c r="X71" s="1">
        <v>165</v>
      </c>
      <c r="Y71" s="1">
        <v>223</v>
      </c>
      <c r="Z71" s="1">
        <v>193</v>
      </c>
      <c r="AA71" s="1">
        <v>176</v>
      </c>
      <c r="AB71" s="1"/>
      <c r="AC71" s="1">
        <f t="shared" si="45"/>
        <v>423</v>
      </c>
      <c r="AD71" s="1">
        <f t="shared" si="46"/>
        <v>0</v>
      </c>
      <c r="AE71" s="6">
        <v>5</v>
      </c>
      <c r="AF71" s="25">
        <f>MROUND(Q71,AE71*AJ71)/AE71</f>
        <v>84</v>
      </c>
      <c r="AG71" s="26">
        <f t="shared" si="48"/>
        <v>420</v>
      </c>
      <c r="AH71" s="26">
        <f>MROUND(R71,AE71*AJ71)/AE71</f>
        <v>0</v>
      </c>
      <c r="AI71" s="26">
        <f t="shared" si="50"/>
        <v>0</v>
      </c>
      <c r="AJ71" s="1">
        <f>IFERROR(VLOOKUP(A71,[1]Sheet!$A:$AE,31,0),0)</f>
        <v>12</v>
      </c>
      <c r="AK71" s="1">
        <f>IFERROR(VLOOKUP(A71,[1]Sheet!$A:$AF,32,0),0)</f>
        <v>84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 t="s">
        <v>110</v>
      </c>
      <c r="B72" s="1" t="s">
        <v>33</v>
      </c>
      <c r="C72" s="1"/>
      <c r="D72" s="1">
        <v>220</v>
      </c>
      <c r="E72" s="1">
        <v>220</v>
      </c>
      <c r="F72" s="1"/>
      <c r="G72" s="6">
        <v>0.14000000000000001</v>
      </c>
      <c r="H72" s="1" t="e">
        <v>#N/A</v>
      </c>
      <c r="I72" s="1" t="s">
        <v>34</v>
      </c>
      <c r="J72" s="1">
        <v>319</v>
      </c>
      <c r="K72" s="1">
        <f t="shared" si="51"/>
        <v>-99</v>
      </c>
      <c r="L72" s="1"/>
      <c r="M72" s="1"/>
      <c r="N72" s="1"/>
      <c r="O72" s="1">
        <f t="shared" si="52"/>
        <v>44</v>
      </c>
      <c r="P72" s="5">
        <f>13*O72-F72</f>
        <v>572</v>
      </c>
      <c r="Q72" s="5">
        <f t="shared" si="44"/>
        <v>572</v>
      </c>
      <c r="R72" s="5"/>
      <c r="S72" s="5"/>
      <c r="T72" s="1"/>
      <c r="U72" s="1">
        <f t="shared" si="53"/>
        <v>13</v>
      </c>
      <c r="V72" s="1">
        <f t="shared" si="54"/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 t="s">
        <v>50</v>
      </c>
      <c r="AC72" s="1">
        <f t="shared" si="45"/>
        <v>80.080000000000013</v>
      </c>
      <c r="AD72" s="1">
        <f t="shared" si="46"/>
        <v>0</v>
      </c>
      <c r="AE72" s="6">
        <v>22</v>
      </c>
      <c r="AF72" s="25">
        <f t="shared" si="47"/>
        <v>26</v>
      </c>
      <c r="AG72" s="26">
        <f t="shared" si="48"/>
        <v>80.080000000000013</v>
      </c>
      <c r="AH72" s="26">
        <f t="shared" si="49"/>
        <v>0</v>
      </c>
      <c r="AI72" s="26">
        <f t="shared" si="50"/>
        <v>0</v>
      </c>
      <c r="AJ72" s="1">
        <f>IFERROR(VLOOKUP(A72,[1]Sheet!$A:$AE,31,0),0)</f>
        <v>0</v>
      </c>
      <c r="AK72" s="1">
        <f>IFERROR(VLOOKUP(A72,[1]Sheet!$A:$AF,32,0),0)</f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25"/>
      <c r="AG73" s="26"/>
      <c r="AH73" s="26"/>
      <c r="AI73" s="26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25"/>
      <c r="AG74" s="26"/>
      <c r="AH74" s="26"/>
      <c r="AI74" s="26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25"/>
      <c r="AG75" s="26"/>
      <c r="AH75" s="26"/>
      <c r="AI75" s="26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25"/>
      <c r="AG76" s="26"/>
      <c r="AH76" s="26"/>
      <c r="AI76" s="26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25"/>
      <c r="AG77" s="26"/>
      <c r="AH77" s="26"/>
      <c r="AI77" s="26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25"/>
      <c r="AG78" s="26"/>
      <c r="AH78" s="26"/>
      <c r="AI78" s="26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25"/>
      <c r="AG79" s="26"/>
      <c r="AH79" s="26"/>
      <c r="AI79" s="26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25"/>
      <c r="AG80" s="26"/>
      <c r="AH80" s="26"/>
      <c r="AI80" s="26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25"/>
      <c r="AG81" s="26"/>
      <c r="AH81" s="26"/>
      <c r="AI81" s="26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25"/>
      <c r="AG82" s="26"/>
      <c r="AH82" s="26"/>
      <c r="AI82" s="26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25"/>
      <c r="AG83" s="26"/>
      <c r="AH83" s="26"/>
      <c r="AI83" s="26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25"/>
      <c r="AG84" s="26"/>
      <c r="AH84" s="26"/>
      <c r="AI84" s="26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25"/>
      <c r="AG85" s="26"/>
      <c r="AH85" s="26"/>
      <c r="AI85" s="26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25"/>
      <c r="AG86" s="26"/>
      <c r="AH86" s="26"/>
      <c r="AI86" s="26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25"/>
      <c r="AG87" s="26"/>
      <c r="AH87" s="26"/>
      <c r="AI87" s="26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25"/>
      <c r="AG88" s="26"/>
      <c r="AH88" s="26"/>
      <c r="AI88" s="26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25"/>
      <c r="AG89" s="26"/>
      <c r="AH89" s="26"/>
      <c r="AI89" s="26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25"/>
      <c r="AG90" s="26"/>
      <c r="AH90" s="26"/>
      <c r="AI90" s="26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25"/>
      <c r="AG91" s="26"/>
      <c r="AH91" s="26"/>
      <c r="AI91" s="26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25"/>
      <c r="AG92" s="26"/>
      <c r="AH92" s="26"/>
      <c r="AI92" s="26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25"/>
      <c r="AG93" s="26"/>
      <c r="AH93" s="26"/>
      <c r="AI93" s="26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25"/>
      <c r="AG94" s="26"/>
      <c r="AH94" s="26"/>
      <c r="AI94" s="26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25"/>
      <c r="AG95" s="26"/>
      <c r="AH95" s="26"/>
      <c r="AI95" s="26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25"/>
      <c r="AG96" s="26"/>
      <c r="AH96" s="26"/>
      <c r="AI96" s="26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25"/>
      <c r="AG97" s="26"/>
      <c r="AH97" s="26"/>
      <c r="AI97" s="26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25"/>
      <c r="AG98" s="26"/>
      <c r="AH98" s="26"/>
      <c r="AI98" s="26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25"/>
      <c r="AG99" s="26"/>
      <c r="AH99" s="26"/>
      <c r="AI99" s="26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25"/>
      <c r="AG100" s="26"/>
      <c r="AH100" s="26"/>
      <c r="AI100" s="26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25"/>
      <c r="AG101" s="26"/>
      <c r="AH101" s="26"/>
      <c r="AI101" s="26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25"/>
      <c r="AG102" s="26"/>
      <c r="AH102" s="26"/>
      <c r="AI102" s="26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25"/>
      <c r="AG103" s="26"/>
      <c r="AH103" s="26"/>
      <c r="AI103" s="26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25"/>
      <c r="AG104" s="26"/>
      <c r="AH104" s="26"/>
      <c r="AI104" s="26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25"/>
      <c r="AG105" s="26"/>
      <c r="AH105" s="26"/>
      <c r="AI105" s="26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25"/>
      <c r="AG106" s="26"/>
      <c r="AH106" s="26"/>
      <c r="AI106" s="26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25"/>
      <c r="AG107" s="26"/>
      <c r="AH107" s="26"/>
      <c r="AI107" s="26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25"/>
      <c r="AG108" s="26"/>
      <c r="AH108" s="26"/>
      <c r="AI108" s="26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25"/>
      <c r="AG109" s="26"/>
      <c r="AH109" s="26"/>
      <c r="AI109" s="26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25"/>
      <c r="AG110" s="26"/>
      <c r="AH110" s="26"/>
      <c r="AI110" s="26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25"/>
      <c r="AG111" s="26"/>
      <c r="AH111" s="26"/>
      <c r="AI111" s="26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25"/>
      <c r="AG112" s="26"/>
      <c r="AH112" s="26"/>
      <c r="AI112" s="26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25"/>
      <c r="AG113" s="26"/>
      <c r="AH113" s="26"/>
      <c r="AI113" s="26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25"/>
      <c r="AG114" s="26"/>
      <c r="AH114" s="26"/>
      <c r="AI114" s="26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25"/>
      <c r="AG115" s="26"/>
      <c r="AH115" s="26"/>
      <c r="AI115" s="26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25"/>
      <c r="AG116" s="26"/>
      <c r="AH116" s="26"/>
      <c r="AI116" s="26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25"/>
      <c r="AG117" s="26"/>
      <c r="AH117" s="26"/>
      <c r="AI117" s="26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25"/>
      <c r="AG118" s="26"/>
      <c r="AH118" s="26"/>
      <c r="AI118" s="26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25"/>
      <c r="AG119" s="26"/>
      <c r="AH119" s="26"/>
      <c r="AI119" s="26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25"/>
      <c r="AG120" s="26"/>
      <c r="AH120" s="26"/>
      <c r="AI120" s="26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25"/>
      <c r="AG121" s="26"/>
      <c r="AH121" s="26"/>
      <c r="AI121" s="26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25"/>
      <c r="AG122" s="26"/>
      <c r="AH122" s="26"/>
      <c r="AI122" s="26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25"/>
      <c r="AG123" s="26"/>
      <c r="AH123" s="26"/>
      <c r="AI123" s="26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25"/>
      <c r="AG124" s="26"/>
      <c r="AH124" s="26"/>
      <c r="AI124" s="26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25"/>
      <c r="AG125" s="26"/>
      <c r="AH125" s="26"/>
      <c r="AI125" s="26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25"/>
      <c r="AG126" s="26"/>
      <c r="AH126" s="26"/>
      <c r="AI126" s="26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25"/>
      <c r="AG127" s="26"/>
      <c r="AH127" s="26"/>
      <c r="AI127" s="26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25"/>
      <c r="AG128" s="26"/>
      <c r="AH128" s="26"/>
      <c r="AI128" s="26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25"/>
      <c r="AG129" s="26"/>
      <c r="AH129" s="26"/>
      <c r="AI129" s="26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25"/>
      <c r="AG130" s="26"/>
      <c r="AH130" s="26"/>
      <c r="AI130" s="26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25"/>
      <c r="AG131" s="26"/>
      <c r="AH131" s="26"/>
      <c r="AI131" s="26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25"/>
      <c r="AG132" s="26"/>
      <c r="AH132" s="26"/>
      <c r="AI132" s="26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25"/>
      <c r="AG133" s="26"/>
      <c r="AH133" s="26"/>
      <c r="AI133" s="26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25"/>
      <c r="AG134" s="26"/>
      <c r="AH134" s="26"/>
      <c r="AI134" s="26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25"/>
      <c r="AG135" s="26"/>
      <c r="AH135" s="26"/>
      <c r="AI135" s="26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25"/>
      <c r="AG136" s="26"/>
      <c r="AH136" s="26"/>
      <c r="AI136" s="26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25"/>
      <c r="AG137" s="26"/>
      <c r="AH137" s="26"/>
      <c r="AI137" s="26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25"/>
      <c r="AG138" s="26"/>
      <c r="AH138" s="26"/>
      <c r="AI138" s="26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25"/>
      <c r="AG139" s="26"/>
      <c r="AH139" s="26"/>
      <c r="AI139" s="26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25"/>
      <c r="AG140" s="26"/>
      <c r="AH140" s="26"/>
      <c r="AI140" s="26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25"/>
      <c r="AG141" s="26"/>
      <c r="AH141" s="26"/>
      <c r="AI141" s="26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25"/>
      <c r="AG142" s="26"/>
      <c r="AH142" s="26"/>
      <c r="AI142" s="26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25"/>
      <c r="AG143" s="26"/>
      <c r="AH143" s="26"/>
      <c r="AI143" s="26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25"/>
      <c r="AG144" s="26"/>
      <c r="AH144" s="26"/>
      <c r="AI144" s="26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25"/>
      <c r="AG145" s="26"/>
      <c r="AH145" s="26"/>
      <c r="AI145" s="26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25"/>
      <c r="AG146" s="26"/>
      <c r="AH146" s="26"/>
      <c r="AI146" s="26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25"/>
      <c r="AG147" s="26"/>
      <c r="AH147" s="26"/>
      <c r="AI147" s="26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25"/>
      <c r="AG148" s="26"/>
      <c r="AH148" s="26"/>
      <c r="AI148" s="26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25"/>
      <c r="AG149" s="26"/>
      <c r="AH149" s="26"/>
      <c r="AI149" s="26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25"/>
      <c r="AG150" s="26"/>
      <c r="AH150" s="26"/>
      <c r="AI150" s="26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25"/>
      <c r="AG151" s="26"/>
      <c r="AH151" s="26"/>
      <c r="AI151" s="26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25"/>
      <c r="AG152" s="26"/>
      <c r="AH152" s="26"/>
      <c r="AI152" s="26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25"/>
      <c r="AG153" s="26"/>
      <c r="AH153" s="26"/>
      <c r="AI153" s="26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25"/>
      <c r="AG154" s="26"/>
      <c r="AH154" s="26"/>
      <c r="AI154" s="26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25"/>
      <c r="AG155" s="26"/>
      <c r="AH155" s="26"/>
      <c r="AI155" s="26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25"/>
      <c r="AG156" s="26"/>
      <c r="AH156" s="26"/>
      <c r="AI156" s="26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25"/>
      <c r="AG157" s="26"/>
      <c r="AH157" s="26"/>
      <c r="AI157" s="26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25"/>
      <c r="AG158" s="26"/>
      <c r="AH158" s="26"/>
      <c r="AI158" s="26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25"/>
      <c r="AG159" s="26"/>
      <c r="AH159" s="26"/>
      <c r="AI159" s="26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25"/>
      <c r="AG160" s="26"/>
      <c r="AH160" s="26"/>
      <c r="AI160" s="26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25"/>
      <c r="AG161" s="26"/>
      <c r="AH161" s="26"/>
      <c r="AI161" s="26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25"/>
      <c r="AG162" s="26"/>
      <c r="AH162" s="26"/>
      <c r="AI162" s="26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25"/>
      <c r="AG163" s="26"/>
      <c r="AH163" s="26"/>
      <c r="AI163" s="26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25"/>
      <c r="AG164" s="26"/>
      <c r="AH164" s="26"/>
      <c r="AI164" s="26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25"/>
      <c r="AG165" s="26"/>
      <c r="AH165" s="26"/>
      <c r="AI165" s="26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25"/>
      <c r="AG166" s="26"/>
      <c r="AH166" s="26"/>
      <c r="AI166" s="26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25"/>
      <c r="AG167" s="26"/>
      <c r="AH167" s="26"/>
      <c r="AI167" s="26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25"/>
      <c r="AG168" s="26"/>
      <c r="AH168" s="26"/>
      <c r="AI168" s="26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25"/>
      <c r="AG169" s="26"/>
      <c r="AH169" s="26"/>
      <c r="AI169" s="26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25"/>
      <c r="AG170" s="26"/>
      <c r="AH170" s="26"/>
      <c r="AI170" s="26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25"/>
      <c r="AG171" s="26"/>
      <c r="AH171" s="26"/>
      <c r="AI171" s="26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25"/>
      <c r="AG172" s="26"/>
      <c r="AH172" s="26"/>
      <c r="AI172" s="26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25"/>
      <c r="AG173" s="26"/>
      <c r="AH173" s="26"/>
      <c r="AI173" s="26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25"/>
      <c r="AG174" s="26"/>
      <c r="AH174" s="26"/>
      <c r="AI174" s="26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25"/>
      <c r="AG175" s="26"/>
      <c r="AH175" s="26"/>
      <c r="AI175" s="26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25"/>
      <c r="AG176" s="26"/>
      <c r="AH176" s="26"/>
      <c r="AI176" s="26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25"/>
      <c r="AG177" s="26"/>
      <c r="AH177" s="26"/>
      <c r="AI177" s="26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25"/>
      <c r="AG178" s="26"/>
      <c r="AH178" s="26"/>
      <c r="AI178" s="26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25"/>
      <c r="AG179" s="26"/>
      <c r="AH179" s="26"/>
      <c r="AI179" s="26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25"/>
      <c r="AG180" s="26"/>
      <c r="AH180" s="26"/>
      <c r="AI180" s="26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25"/>
      <c r="AG181" s="26"/>
      <c r="AH181" s="26"/>
      <c r="AI181" s="26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25"/>
      <c r="AG182" s="26"/>
      <c r="AH182" s="26"/>
      <c r="AI182" s="26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25"/>
      <c r="AG183" s="26"/>
      <c r="AH183" s="26"/>
      <c r="AI183" s="26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25"/>
      <c r="AG184" s="26"/>
      <c r="AH184" s="26"/>
      <c r="AI184" s="26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25"/>
      <c r="AG185" s="26"/>
      <c r="AH185" s="26"/>
      <c r="AI185" s="26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25"/>
      <c r="AG186" s="26"/>
      <c r="AH186" s="26"/>
      <c r="AI186" s="26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25"/>
      <c r="AG187" s="26"/>
      <c r="AH187" s="26"/>
      <c r="AI187" s="26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25"/>
      <c r="AG188" s="26"/>
      <c r="AH188" s="26"/>
      <c r="AI188" s="26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25"/>
      <c r="AG189" s="26"/>
      <c r="AH189" s="26"/>
      <c r="AI189" s="26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25"/>
      <c r="AG190" s="26"/>
      <c r="AH190" s="26"/>
      <c r="AI190" s="26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25"/>
      <c r="AG191" s="26"/>
      <c r="AH191" s="26"/>
      <c r="AI191" s="26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25"/>
      <c r="AG192" s="26"/>
      <c r="AH192" s="26"/>
      <c r="AI192" s="26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25"/>
      <c r="AG193" s="26"/>
      <c r="AH193" s="26"/>
      <c r="AI193" s="26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25"/>
      <c r="AG194" s="26"/>
      <c r="AH194" s="26"/>
      <c r="AI194" s="26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25"/>
      <c r="AG195" s="26"/>
      <c r="AH195" s="26"/>
      <c r="AI195" s="26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25"/>
      <c r="AG196" s="26"/>
      <c r="AH196" s="26"/>
      <c r="AI196" s="26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25"/>
      <c r="AG197" s="26"/>
      <c r="AH197" s="26"/>
      <c r="AI197" s="26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25"/>
      <c r="AG198" s="26"/>
      <c r="AH198" s="26"/>
      <c r="AI198" s="26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25"/>
      <c r="AG199" s="26"/>
      <c r="AH199" s="26"/>
      <c r="AI199" s="26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25"/>
      <c r="AG200" s="26"/>
      <c r="AH200" s="26"/>
      <c r="AI200" s="26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25"/>
      <c r="AG201" s="26"/>
      <c r="AH201" s="26"/>
      <c r="AI201" s="26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25"/>
      <c r="AG202" s="26"/>
      <c r="AH202" s="26"/>
      <c r="AI202" s="26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25"/>
      <c r="AG203" s="26"/>
      <c r="AH203" s="26"/>
      <c r="AI203" s="26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25"/>
      <c r="AG204" s="26"/>
      <c r="AH204" s="26"/>
      <c r="AI204" s="26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25"/>
      <c r="AG205" s="26"/>
      <c r="AH205" s="26"/>
      <c r="AI205" s="26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25"/>
      <c r="AG206" s="26"/>
      <c r="AH206" s="26"/>
      <c r="AI206" s="26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25"/>
      <c r="AG207" s="26"/>
      <c r="AH207" s="26"/>
      <c r="AI207" s="26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25"/>
      <c r="AG208" s="26"/>
      <c r="AH208" s="26"/>
      <c r="AI208" s="26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25"/>
      <c r="AG209" s="26"/>
      <c r="AH209" s="26"/>
      <c r="AI209" s="26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25"/>
      <c r="AG210" s="26"/>
      <c r="AH210" s="26"/>
      <c r="AI210" s="26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25"/>
      <c r="AG211" s="26"/>
      <c r="AH211" s="26"/>
      <c r="AI211" s="26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25"/>
      <c r="AG212" s="26"/>
      <c r="AH212" s="26"/>
      <c r="AI212" s="26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25"/>
      <c r="AG213" s="26"/>
      <c r="AH213" s="26"/>
      <c r="AI213" s="26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25"/>
      <c r="AG214" s="26"/>
      <c r="AH214" s="26"/>
      <c r="AI214" s="26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25"/>
      <c r="AG215" s="26"/>
      <c r="AH215" s="26"/>
      <c r="AI215" s="26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25"/>
      <c r="AG216" s="26"/>
      <c r="AH216" s="26"/>
      <c r="AI216" s="26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25"/>
      <c r="AG217" s="26"/>
      <c r="AH217" s="26"/>
      <c r="AI217" s="26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25"/>
      <c r="AG218" s="26"/>
      <c r="AH218" s="26"/>
      <c r="AI218" s="26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25"/>
      <c r="AG219" s="26"/>
      <c r="AH219" s="26"/>
      <c r="AI219" s="26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25"/>
      <c r="AG220" s="26"/>
      <c r="AH220" s="26"/>
      <c r="AI220" s="26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25"/>
      <c r="AG221" s="26"/>
      <c r="AH221" s="26"/>
      <c r="AI221" s="26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25"/>
      <c r="AG222" s="26"/>
      <c r="AH222" s="26"/>
      <c r="AI222" s="26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25"/>
      <c r="AG223" s="26"/>
      <c r="AH223" s="26"/>
      <c r="AI223" s="26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25"/>
      <c r="AG224" s="26"/>
      <c r="AH224" s="26"/>
      <c r="AI224" s="26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25"/>
      <c r="AG225" s="26"/>
      <c r="AH225" s="26"/>
      <c r="AI225" s="26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25"/>
      <c r="AG226" s="26"/>
      <c r="AH226" s="26"/>
      <c r="AI226" s="26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25"/>
      <c r="AG227" s="26"/>
      <c r="AH227" s="26"/>
      <c r="AI227" s="26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25"/>
      <c r="AG228" s="26"/>
      <c r="AH228" s="26"/>
      <c r="AI228" s="26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25"/>
      <c r="AG229" s="26"/>
      <c r="AH229" s="26"/>
      <c r="AI229" s="26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25"/>
      <c r="AG230" s="26"/>
      <c r="AH230" s="26"/>
      <c r="AI230" s="26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25"/>
      <c r="AG231" s="26"/>
      <c r="AH231" s="26"/>
      <c r="AI231" s="26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25"/>
      <c r="AG232" s="26"/>
      <c r="AH232" s="26"/>
      <c r="AI232" s="26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25"/>
      <c r="AG233" s="26"/>
      <c r="AH233" s="26"/>
      <c r="AI233" s="26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25"/>
      <c r="AG234" s="26"/>
      <c r="AH234" s="26"/>
      <c r="AI234" s="26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25"/>
      <c r="AG235" s="26"/>
      <c r="AH235" s="26"/>
      <c r="AI235" s="26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25"/>
      <c r="AG236" s="26"/>
      <c r="AH236" s="26"/>
      <c r="AI236" s="26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25"/>
      <c r="AG237" s="26"/>
      <c r="AH237" s="26"/>
      <c r="AI237" s="26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25"/>
      <c r="AG238" s="26"/>
      <c r="AH238" s="26"/>
      <c r="AI238" s="26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25"/>
      <c r="AG239" s="26"/>
      <c r="AH239" s="26"/>
      <c r="AI239" s="26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25"/>
      <c r="AG240" s="26"/>
      <c r="AH240" s="26"/>
      <c r="AI240" s="26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25"/>
      <c r="AG241" s="26"/>
      <c r="AH241" s="26"/>
      <c r="AI241" s="26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25"/>
      <c r="AG242" s="26"/>
      <c r="AH242" s="26"/>
      <c r="AI242" s="26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25"/>
      <c r="AG243" s="26"/>
      <c r="AH243" s="26"/>
      <c r="AI243" s="26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25"/>
      <c r="AG244" s="26"/>
      <c r="AH244" s="26"/>
      <c r="AI244" s="26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25"/>
      <c r="AG245" s="26"/>
      <c r="AH245" s="26"/>
      <c r="AI245" s="26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25"/>
      <c r="AG246" s="26"/>
      <c r="AH246" s="26"/>
      <c r="AI246" s="26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25"/>
      <c r="AG247" s="26"/>
      <c r="AH247" s="26"/>
      <c r="AI247" s="26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25"/>
      <c r="AG248" s="26"/>
      <c r="AH248" s="26"/>
      <c r="AI248" s="26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25"/>
      <c r="AG249" s="26"/>
      <c r="AH249" s="26"/>
      <c r="AI249" s="26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25"/>
      <c r="AG250" s="26"/>
      <c r="AH250" s="26"/>
      <c r="AI250" s="26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25"/>
      <c r="AG251" s="26"/>
      <c r="AH251" s="26"/>
      <c r="AI251" s="26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25"/>
      <c r="AG252" s="26"/>
      <c r="AH252" s="26"/>
      <c r="AI252" s="26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25"/>
      <c r="AG253" s="26"/>
      <c r="AH253" s="26"/>
      <c r="AI253" s="26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25"/>
      <c r="AG254" s="26"/>
      <c r="AH254" s="26"/>
      <c r="AI254" s="26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25"/>
      <c r="AG255" s="26"/>
      <c r="AH255" s="26"/>
      <c r="AI255" s="26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25"/>
      <c r="AG256" s="26"/>
      <c r="AH256" s="26"/>
      <c r="AI256" s="26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25"/>
      <c r="AG257" s="26"/>
      <c r="AH257" s="26"/>
      <c r="AI257" s="26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25"/>
      <c r="AG258" s="26"/>
      <c r="AH258" s="26"/>
      <c r="AI258" s="26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25"/>
      <c r="AG259" s="26"/>
      <c r="AH259" s="26"/>
      <c r="AI259" s="26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25"/>
      <c r="AG260" s="26"/>
      <c r="AH260" s="26"/>
      <c r="AI260" s="26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25"/>
      <c r="AG261" s="26"/>
      <c r="AH261" s="26"/>
      <c r="AI261" s="26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25"/>
      <c r="AG262" s="26"/>
      <c r="AH262" s="26"/>
      <c r="AI262" s="26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25"/>
      <c r="AG263" s="26"/>
      <c r="AH263" s="26"/>
      <c r="AI263" s="26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25"/>
      <c r="AG264" s="26"/>
      <c r="AH264" s="26"/>
      <c r="AI264" s="26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25"/>
      <c r="AG265" s="26"/>
      <c r="AH265" s="26"/>
      <c r="AI265" s="26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25"/>
      <c r="AG266" s="26"/>
      <c r="AH266" s="26"/>
      <c r="AI266" s="26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25"/>
      <c r="AG267" s="26"/>
      <c r="AH267" s="26"/>
      <c r="AI267" s="26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25"/>
      <c r="AG268" s="26"/>
      <c r="AH268" s="26"/>
      <c r="AI268" s="26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25"/>
      <c r="AG269" s="26"/>
      <c r="AH269" s="26"/>
      <c r="AI269" s="26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25"/>
      <c r="AG270" s="26"/>
      <c r="AH270" s="26"/>
      <c r="AI270" s="26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25"/>
      <c r="AG271" s="26"/>
      <c r="AH271" s="26"/>
      <c r="AI271" s="26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25"/>
      <c r="AG272" s="26"/>
      <c r="AH272" s="26"/>
      <c r="AI272" s="26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25"/>
      <c r="AG273" s="26"/>
      <c r="AH273" s="26"/>
      <c r="AI273" s="26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25"/>
      <c r="AG274" s="26"/>
      <c r="AH274" s="26"/>
      <c r="AI274" s="26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25"/>
      <c r="AG275" s="26"/>
      <c r="AH275" s="26"/>
      <c r="AI275" s="26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25"/>
      <c r="AG276" s="26"/>
      <c r="AH276" s="26"/>
      <c r="AI276" s="26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25"/>
      <c r="AG277" s="26"/>
      <c r="AH277" s="26"/>
      <c r="AI277" s="26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25"/>
      <c r="AG278" s="26"/>
      <c r="AH278" s="26"/>
      <c r="AI278" s="26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25"/>
      <c r="AG279" s="26"/>
      <c r="AH279" s="26"/>
      <c r="AI279" s="26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25"/>
      <c r="AG280" s="26"/>
      <c r="AH280" s="26"/>
      <c r="AI280" s="26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25"/>
      <c r="AG281" s="26"/>
      <c r="AH281" s="26"/>
      <c r="AI281" s="26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25"/>
      <c r="AG282" s="26"/>
      <c r="AH282" s="26"/>
      <c r="AI282" s="26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25"/>
      <c r="AG283" s="26"/>
      <c r="AH283" s="26"/>
      <c r="AI283" s="26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25"/>
      <c r="AG284" s="26"/>
      <c r="AH284" s="26"/>
      <c r="AI284" s="26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25"/>
      <c r="AG285" s="26"/>
      <c r="AH285" s="26"/>
      <c r="AI285" s="26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25"/>
      <c r="AG286" s="26"/>
      <c r="AH286" s="26"/>
      <c r="AI286" s="26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25"/>
      <c r="AG287" s="26"/>
      <c r="AH287" s="26"/>
      <c r="AI287" s="26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25"/>
      <c r="AG288" s="26"/>
      <c r="AH288" s="26"/>
      <c r="AI288" s="26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25"/>
      <c r="AG289" s="26"/>
      <c r="AH289" s="26"/>
      <c r="AI289" s="26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25"/>
      <c r="AG290" s="26"/>
      <c r="AH290" s="26"/>
      <c r="AI290" s="26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25"/>
      <c r="AG291" s="26"/>
      <c r="AH291" s="26"/>
      <c r="AI291" s="26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25"/>
      <c r="AG292" s="26"/>
      <c r="AH292" s="26"/>
      <c r="AI292" s="26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25"/>
      <c r="AG293" s="26"/>
      <c r="AH293" s="26"/>
      <c r="AI293" s="26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25"/>
      <c r="AG294" s="26"/>
      <c r="AH294" s="26"/>
      <c r="AI294" s="26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25"/>
      <c r="AG295" s="26"/>
      <c r="AH295" s="26"/>
      <c r="AI295" s="26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25"/>
      <c r="AG296" s="26"/>
      <c r="AH296" s="26"/>
      <c r="AI296" s="26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25"/>
      <c r="AG297" s="26"/>
      <c r="AH297" s="26"/>
      <c r="AI297" s="26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25"/>
      <c r="AG298" s="26"/>
      <c r="AH298" s="26"/>
      <c r="AI298" s="26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25"/>
      <c r="AG299" s="26"/>
      <c r="AH299" s="26"/>
      <c r="AI299" s="26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25"/>
      <c r="AG300" s="26"/>
      <c r="AH300" s="26"/>
      <c r="AI300" s="26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25"/>
      <c r="AG301" s="26"/>
      <c r="AH301" s="26"/>
      <c r="AI301" s="26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25"/>
      <c r="AG302" s="26"/>
      <c r="AH302" s="26"/>
      <c r="AI302" s="26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25"/>
      <c r="AG303" s="26"/>
      <c r="AH303" s="26"/>
      <c r="AI303" s="26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25"/>
      <c r="AG304" s="26"/>
      <c r="AH304" s="26"/>
      <c r="AI304" s="26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25"/>
      <c r="AG305" s="26"/>
      <c r="AH305" s="26"/>
      <c r="AI305" s="26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25"/>
      <c r="AG306" s="26"/>
      <c r="AH306" s="26"/>
      <c r="AI306" s="26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25"/>
      <c r="AG307" s="26"/>
      <c r="AH307" s="26"/>
      <c r="AI307" s="26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25"/>
      <c r="AG308" s="26"/>
      <c r="AH308" s="26"/>
      <c r="AI308" s="26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25"/>
      <c r="AG309" s="26"/>
      <c r="AH309" s="26"/>
      <c r="AI309" s="26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25"/>
      <c r="AG310" s="26"/>
      <c r="AH310" s="26"/>
      <c r="AI310" s="26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25"/>
      <c r="AG311" s="26"/>
      <c r="AH311" s="26"/>
      <c r="AI311" s="26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25"/>
      <c r="AG312" s="26"/>
      <c r="AH312" s="26"/>
      <c r="AI312" s="26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25"/>
      <c r="AG313" s="26"/>
      <c r="AH313" s="26"/>
      <c r="AI313" s="26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25"/>
      <c r="AG314" s="26"/>
      <c r="AH314" s="26"/>
      <c r="AI314" s="26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25"/>
      <c r="AG315" s="26"/>
      <c r="AH315" s="26"/>
      <c r="AI315" s="26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25"/>
      <c r="AG316" s="26"/>
      <c r="AH316" s="26"/>
      <c r="AI316" s="26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25"/>
      <c r="AG317" s="26"/>
      <c r="AH317" s="26"/>
      <c r="AI317" s="26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25"/>
      <c r="AG318" s="26"/>
      <c r="AH318" s="26"/>
      <c r="AI318" s="26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25"/>
      <c r="AG319" s="26"/>
      <c r="AH319" s="26"/>
      <c r="AI319" s="26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25"/>
      <c r="AG320" s="26"/>
      <c r="AH320" s="26"/>
      <c r="AI320" s="26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25"/>
      <c r="AG321" s="26"/>
      <c r="AH321" s="26"/>
      <c r="AI321" s="26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25"/>
      <c r="AG322" s="26"/>
      <c r="AH322" s="26"/>
      <c r="AI322" s="26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25"/>
      <c r="AG323" s="26"/>
      <c r="AH323" s="26"/>
      <c r="AI323" s="26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25"/>
      <c r="AG324" s="26"/>
      <c r="AH324" s="26"/>
      <c r="AI324" s="26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25"/>
      <c r="AG325" s="26"/>
      <c r="AH325" s="26"/>
      <c r="AI325" s="26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25"/>
      <c r="AG326" s="26"/>
      <c r="AH326" s="26"/>
      <c r="AI326" s="26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25"/>
      <c r="AG327" s="26"/>
      <c r="AH327" s="26"/>
      <c r="AI327" s="26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25"/>
      <c r="AG328" s="26"/>
      <c r="AH328" s="26"/>
      <c r="AI328" s="26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25"/>
      <c r="AG329" s="26"/>
      <c r="AH329" s="26"/>
      <c r="AI329" s="26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25"/>
      <c r="AG330" s="26"/>
      <c r="AH330" s="26"/>
      <c r="AI330" s="26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25"/>
      <c r="AG331" s="26"/>
      <c r="AH331" s="26"/>
      <c r="AI331" s="26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25"/>
      <c r="AG332" s="26"/>
      <c r="AH332" s="26"/>
      <c r="AI332" s="26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25"/>
      <c r="AG333" s="26"/>
      <c r="AH333" s="26"/>
      <c r="AI333" s="26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25"/>
      <c r="AG334" s="26"/>
      <c r="AH334" s="26"/>
      <c r="AI334" s="26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25"/>
      <c r="AG335" s="26"/>
      <c r="AH335" s="26"/>
      <c r="AI335" s="26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25"/>
      <c r="AG336" s="26"/>
      <c r="AH336" s="26"/>
      <c r="AI336" s="26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25"/>
      <c r="AG337" s="26"/>
      <c r="AH337" s="26"/>
      <c r="AI337" s="26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25"/>
      <c r="AG338" s="26"/>
      <c r="AH338" s="26"/>
      <c r="AI338" s="26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25"/>
      <c r="AG339" s="26"/>
      <c r="AH339" s="26"/>
      <c r="AI339" s="26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25"/>
      <c r="AG340" s="26"/>
      <c r="AH340" s="26"/>
      <c r="AI340" s="26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25"/>
      <c r="AG341" s="26"/>
      <c r="AH341" s="26"/>
      <c r="AI341" s="26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25"/>
      <c r="AG342" s="26"/>
      <c r="AH342" s="26"/>
      <c r="AI342" s="26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25"/>
      <c r="AG343" s="26"/>
      <c r="AH343" s="26"/>
      <c r="AI343" s="26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25"/>
      <c r="AG344" s="26"/>
      <c r="AH344" s="26"/>
      <c r="AI344" s="26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25"/>
      <c r="AG345" s="26"/>
      <c r="AH345" s="26"/>
      <c r="AI345" s="26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25"/>
      <c r="AG346" s="26"/>
      <c r="AH346" s="26"/>
      <c r="AI346" s="26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25"/>
      <c r="AG347" s="26"/>
      <c r="AH347" s="26"/>
      <c r="AI347" s="26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25"/>
      <c r="AG348" s="26"/>
      <c r="AH348" s="26"/>
      <c r="AI348" s="26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25"/>
      <c r="AG349" s="26"/>
      <c r="AH349" s="26"/>
      <c r="AI349" s="26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25"/>
      <c r="AG350" s="26"/>
      <c r="AH350" s="26"/>
      <c r="AI350" s="26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25"/>
      <c r="AG351" s="26"/>
      <c r="AH351" s="26"/>
      <c r="AI351" s="26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25"/>
      <c r="AG352" s="26"/>
      <c r="AH352" s="26"/>
      <c r="AI352" s="26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25"/>
      <c r="AG353" s="26"/>
      <c r="AH353" s="26"/>
      <c r="AI353" s="26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25"/>
      <c r="AG354" s="26"/>
      <c r="AH354" s="26"/>
      <c r="AI354" s="26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25"/>
      <c r="AG355" s="26"/>
      <c r="AH355" s="26"/>
      <c r="AI355" s="26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25"/>
      <c r="AG356" s="26"/>
      <c r="AH356" s="26"/>
      <c r="AI356" s="26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25"/>
      <c r="AG357" s="26"/>
      <c r="AH357" s="26"/>
      <c r="AI357" s="26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25"/>
      <c r="AG358" s="26"/>
      <c r="AH358" s="26"/>
      <c r="AI358" s="26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25"/>
      <c r="AG359" s="26"/>
      <c r="AH359" s="26"/>
      <c r="AI359" s="26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25"/>
      <c r="AG360" s="26"/>
      <c r="AH360" s="26"/>
      <c r="AI360" s="26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25"/>
      <c r="AG361" s="26"/>
      <c r="AH361" s="26"/>
      <c r="AI361" s="26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25"/>
      <c r="AG362" s="26"/>
      <c r="AH362" s="26"/>
      <c r="AI362" s="26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25"/>
      <c r="AG363" s="26"/>
      <c r="AH363" s="26"/>
      <c r="AI363" s="26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25"/>
      <c r="AG364" s="26"/>
      <c r="AH364" s="26"/>
      <c r="AI364" s="26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25"/>
      <c r="AG365" s="26"/>
      <c r="AH365" s="26"/>
      <c r="AI365" s="26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25"/>
      <c r="AG366" s="26"/>
      <c r="AH366" s="26"/>
      <c r="AI366" s="26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25"/>
      <c r="AG367" s="26"/>
      <c r="AH367" s="26"/>
      <c r="AI367" s="26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25"/>
      <c r="AG368" s="26"/>
      <c r="AH368" s="26"/>
      <c r="AI368" s="26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25"/>
      <c r="AG369" s="26"/>
      <c r="AH369" s="26"/>
      <c r="AI369" s="26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25"/>
      <c r="AG370" s="26"/>
      <c r="AH370" s="26"/>
      <c r="AI370" s="26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25"/>
      <c r="AG371" s="26"/>
      <c r="AH371" s="26"/>
      <c r="AI371" s="26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25"/>
      <c r="AG372" s="26"/>
      <c r="AH372" s="26"/>
      <c r="AI372" s="26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25"/>
      <c r="AG373" s="26"/>
      <c r="AH373" s="26"/>
      <c r="AI373" s="26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25"/>
      <c r="AG374" s="26"/>
      <c r="AH374" s="26"/>
      <c r="AI374" s="26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25"/>
      <c r="AG375" s="26"/>
      <c r="AH375" s="26"/>
      <c r="AI375" s="26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25"/>
      <c r="AG376" s="26"/>
      <c r="AH376" s="26"/>
      <c r="AI376" s="26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25"/>
      <c r="AG377" s="26"/>
      <c r="AH377" s="26"/>
      <c r="AI377" s="26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25"/>
      <c r="AG378" s="26"/>
      <c r="AH378" s="26"/>
      <c r="AI378" s="26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25"/>
      <c r="AG379" s="26"/>
      <c r="AH379" s="26"/>
      <c r="AI379" s="26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25"/>
      <c r="AG380" s="26"/>
      <c r="AH380" s="26"/>
      <c r="AI380" s="26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25"/>
      <c r="AG381" s="26"/>
      <c r="AH381" s="26"/>
      <c r="AI381" s="26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25"/>
      <c r="AG382" s="26"/>
      <c r="AH382" s="26"/>
      <c r="AI382" s="26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25"/>
      <c r="AG383" s="26"/>
      <c r="AH383" s="26"/>
      <c r="AI383" s="26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25"/>
      <c r="AG384" s="26"/>
      <c r="AH384" s="26"/>
      <c r="AI384" s="26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25"/>
      <c r="AG385" s="26"/>
      <c r="AH385" s="26"/>
      <c r="AI385" s="26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25"/>
      <c r="AG386" s="26"/>
      <c r="AH386" s="26"/>
      <c r="AI386" s="26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25"/>
      <c r="AG387" s="26"/>
      <c r="AH387" s="26"/>
      <c r="AI387" s="26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25"/>
      <c r="AG388" s="26"/>
      <c r="AH388" s="26"/>
      <c r="AI388" s="26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25"/>
      <c r="AG389" s="26"/>
      <c r="AH389" s="26"/>
      <c r="AI389" s="26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25"/>
      <c r="AG390" s="26"/>
      <c r="AH390" s="26"/>
      <c r="AI390" s="26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25"/>
      <c r="AG391" s="26"/>
      <c r="AH391" s="26"/>
      <c r="AI391" s="26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25"/>
      <c r="AG392" s="26"/>
      <c r="AH392" s="26"/>
      <c r="AI392" s="26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25"/>
      <c r="AG393" s="26"/>
      <c r="AH393" s="26"/>
      <c r="AI393" s="26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25"/>
      <c r="AG394" s="26"/>
      <c r="AH394" s="26"/>
      <c r="AI394" s="26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25"/>
      <c r="AG395" s="26"/>
      <c r="AH395" s="26"/>
      <c r="AI395" s="26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25"/>
      <c r="AG396" s="26"/>
      <c r="AH396" s="26"/>
      <c r="AI396" s="26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25"/>
      <c r="AG397" s="26"/>
      <c r="AH397" s="26"/>
      <c r="AI397" s="26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25"/>
      <c r="AG398" s="26"/>
      <c r="AH398" s="26"/>
      <c r="AI398" s="26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25"/>
      <c r="AG399" s="26"/>
      <c r="AH399" s="26"/>
      <c r="AI399" s="26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25"/>
      <c r="AG400" s="26"/>
      <c r="AH400" s="26"/>
      <c r="AI400" s="26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25"/>
      <c r="AG401" s="26"/>
      <c r="AH401" s="26"/>
      <c r="AI401" s="26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25"/>
      <c r="AG402" s="26"/>
      <c r="AH402" s="26"/>
      <c r="AI402" s="26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25"/>
      <c r="AG403" s="26"/>
      <c r="AH403" s="26"/>
      <c r="AI403" s="26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25"/>
      <c r="AG404" s="26"/>
      <c r="AH404" s="26"/>
      <c r="AI404" s="26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25"/>
      <c r="AG405" s="26"/>
      <c r="AH405" s="26"/>
      <c r="AI405" s="26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25"/>
      <c r="AG406" s="26"/>
      <c r="AH406" s="26"/>
      <c r="AI406" s="26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25"/>
      <c r="AG407" s="26"/>
      <c r="AH407" s="26"/>
      <c r="AI407" s="26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25"/>
      <c r="AG408" s="26"/>
      <c r="AH408" s="26"/>
      <c r="AI408" s="26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25"/>
      <c r="AG409" s="26"/>
      <c r="AH409" s="26"/>
      <c r="AI409" s="26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25"/>
      <c r="AG410" s="26"/>
      <c r="AH410" s="26"/>
      <c r="AI410" s="26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25"/>
      <c r="AG411" s="26"/>
      <c r="AH411" s="26"/>
      <c r="AI411" s="26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25"/>
      <c r="AG412" s="26"/>
      <c r="AH412" s="26"/>
      <c r="AI412" s="26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25"/>
      <c r="AG413" s="26"/>
      <c r="AH413" s="26"/>
      <c r="AI413" s="26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25"/>
      <c r="AG414" s="26"/>
      <c r="AH414" s="26"/>
      <c r="AI414" s="26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25"/>
      <c r="AG415" s="26"/>
      <c r="AH415" s="26"/>
      <c r="AI415" s="26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25"/>
      <c r="AG416" s="26"/>
      <c r="AH416" s="26"/>
      <c r="AI416" s="26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25"/>
      <c r="AG417" s="26"/>
      <c r="AH417" s="26"/>
      <c r="AI417" s="26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25"/>
      <c r="AG418" s="26"/>
      <c r="AH418" s="26"/>
      <c r="AI418" s="26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25"/>
      <c r="AG419" s="26"/>
      <c r="AH419" s="26"/>
      <c r="AI419" s="26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25"/>
      <c r="AG420" s="26"/>
      <c r="AH420" s="26"/>
      <c r="AI420" s="26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25"/>
      <c r="AG421" s="26"/>
      <c r="AH421" s="26"/>
      <c r="AI421" s="26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25"/>
      <c r="AG422" s="26"/>
      <c r="AH422" s="26"/>
      <c r="AI422" s="26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25"/>
      <c r="AG423" s="26"/>
      <c r="AH423" s="26"/>
      <c r="AI423" s="26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25"/>
      <c r="AG424" s="26"/>
      <c r="AH424" s="26"/>
      <c r="AI424" s="26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25"/>
      <c r="AG425" s="26"/>
      <c r="AH425" s="26"/>
      <c r="AI425" s="26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25"/>
      <c r="AG426" s="26"/>
      <c r="AH426" s="26"/>
      <c r="AI426" s="26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25"/>
      <c r="AG427" s="26"/>
      <c r="AH427" s="26"/>
      <c r="AI427" s="26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25"/>
      <c r="AG428" s="26"/>
      <c r="AH428" s="26"/>
      <c r="AI428" s="26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25"/>
      <c r="AG429" s="26"/>
      <c r="AH429" s="26"/>
      <c r="AI429" s="26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25"/>
      <c r="AG430" s="26"/>
      <c r="AH430" s="26"/>
      <c r="AI430" s="26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25"/>
      <c r="AG431" s="26"/>
      <c r="AH431" s="26"/>
      <c r="AI431" s="26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25"/>
      <c r="AG432" s="26"/>
      <c r="AH432" s="26"/>
      <c r="AI432" s="26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25"/>
      <c r="AG433" s="26"/>
      <c r="AH433" s="26"/>
      <c r="AI433" s="26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25"/>
      <c r="AG434" s="26"/>
      <c r="AH434" s="26"/>
      <c r="AI434" s="26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25"/>
      <c r="AG435" s="26"/>
      <c r="AH435" s="26"/>
      <c r="AI435" s="26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25"/>
      <c r="AG436" s="26"/>
      <c r="AH436" s="26"/>
      <c r="AI436" s="26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25"/>
      <c r="AG437" s="26"/>
      <c r="AH437" s="26"/>
      <c r="AI437" s="26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25"/>
      <c r="AG438" s="26"/>
      <c r="AH438" s="26"/>
      <c r="AI438" s="26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25"/>
      <c r="AG439" s="26"/>
      <c r="AH439" s="26"/>
      <c r="AI439" s="26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25"/>
      <c r="AG440" s="26"/>
      <c r="AH440" s="26"/>
      <c r="AI440" s="26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25"/>
      <c r="AG441" s="26"/>
      <c r="AH441" s="26"/>
      <c r="AI441" s="26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25"/>
      <c r="AG442" s="26"/>
      <c r="AH442" s="26"/>
      <c r="AI442" s="26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25"/>
      <c r="AG443" s="26"/>
      <c r="AH443" s="26"/>
      <c r="AI443" s="26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25"/>
      <c r="AG444" s="26"/>
      <c r="AH444" s="26"/>
      <c r="AI444" s="26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25"/>
      <c r="AG445" s="26"/>
      <c r="AH445" s="26"/>
      <c r="AI445" s="26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25"/>
      <c r="AG446" s="26"/>
      <c r="AH446" s="26"/>
      <c r="AI446" s="26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25"/>
      <c r="AG447" s="26"/>
      <c r="AH447" s="26"/>
      <c r="AI447" s="26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25"/>
      <c r="AG448" s="26"/>
      <c r="AH448" s="26"/>
      <c r="AI448" s="26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25"/>
      <c r="AG449" s="26"/>
      <c r="AH449" s="26"/>
      <c r="AI449" s="26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25"/>
      <c r="AG450" s="26"/>
      <c r="AH450" s="26"/>
      <c r="AI450" s="26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25"/>
      <c r="AG451" s="26"/>
      <c r="AH451" s="26"/>
      <c r="AI451" s="26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25"/>
      <c r="AG452" s="26"/>
      <c r="AH452" s="26"/>
      <c r="AI452" s="26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25"/>
      <c r="AG453" s="26"/>
      <c r="AH453" s="26"/>
      <c r="AI453" s="26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25"/>
      <c r="AG454" s="26"/>
      <c r="AH454" s="26"/>
      <c r="AI454" s="26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25"/>
      <c r="AG455" s="26"/>
      <c r="AH455" s="26"/>
      <c r="AI455" s="26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25"/>
      <c r="AG456" s="26"/>
      <c r="AH456" s="26"/>
      <c r="AI456" s="26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25"/>
      <c r="AG457" s="26"/>
      <c r="AH457" s="26"/>
      <c r="AI457" s="26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25"/>
      <c r="AG458" s="26"/>
      <c r="AH458" s="26"/>
      <c r="AI458" s="26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25"/>
      <c r="AG459" s="26"/>
      <c r="AH459" s="26"/>
      <c r="AI459" s="26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25"/>
      <c r="AG460" s="26"/>
      <c r="AH460" s="26"/>
      <c r="AI460" s="26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25"/>
      <c r="AG461" s="26"/>
      <c r="AH461" s="26"/>
      <c r="AI461" s="26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25"/>
      <c r="AG462" s="26"/>
      <c r="AH462" s="26"/>
      <c r="AI462" s="26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25"/>
      <c r="AG463" s="26"/>
      <c r="AH463" s="26"/>
      <c r="AI463" s="26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25"/>
      <c r="AG464" s="26"/>
      <c r="AH464" s="26"/>
      <c r="AI464" s="26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25"/>
      <c r="AG465" s="26"/>
      <c r="AH465" s="26"/>
      <c r="AI465" s="26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25"/>
      <c r="AG466" s="26"/>
      <c r="AH466" s="26"/>
      <c r="AI466" s="26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25"/>
      <c r="AG467" s="26"/>
      <c r="AH467" s="26"/>
      <c r="AI467" s="26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25"/>
      <c r="AG468" s="26"/>
      <c r="AH468" s="26"/>
      <c r="AI468" s="26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25"/>
      <c r="AG469" s="26"/>
      <c r="AH469" s="26"/>
      <c r="AI469" s="26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25"/>
      <c r="AG470" s="26"/>
      <c r="AH470" s="26"/>
      <c r="AI470" s="26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25"/>
      <c r="AG471" s="26"/>
      <c r="AH471" s="26"/>
      <c r="AI471" s="26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25"/>
      <c r="AG472" s="26"/>
      <c r="AH472" s="26"/>
      <c r="AI472" s="26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25"/>
      <c r="AG473" s="26"/>
      <c r="AH473" s="26"/>
      <c r="AI473" s="26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25"/>
      <c r="AG474" s="26"/>
      <c r="AH474" s="26"/>
      <c r="AI474" s="26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25"/>
      <c r="AG475" s="26"/>
      <c r="AH475" s="26"/>
      <c r="AI475" s="26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25"/>
      <c r="AG476" s="26"/>
      <c r="AH476" s="26"/>
      <c r="AI476" s="26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25"/>
      <c r="AG477" s="26"/>
      <c r="AH477" s="26"/>
      <c r="AI477" s="26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25"/>
      <c r="AG478" s="26"/>
      <c r="AH478" s="26"/>
      <c r="AI478" s="26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25"/>
      <c r="AG479" s="26"/>
      <c r="AH479" s="26"/>
      <c r="AI479" s="26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25"/>
      <c r="AG480" s="26"/>
      <c r="AH480" s="26"/>
      <c r="AI480" s="26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25"/>
      <c r="AG481" s="26"/>
      <c r="AH481" s="26"/>
      <c r="AI481" s="26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25"/>
      <c r="AG482" s="26"/>
      <c r="AH482" s="26"/>
      <c r="AI482" s="26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25"/>
      <c r="AG483" s="26"/>
      <c r="AH483" s="26"/>
      <c r="AI483" s="26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25"/>
      <c r="AG484" s="26"/>
      <c r="AH484" s="26"/>
      <c r="AI484" s="26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25"/>
      <c r="AG485" s="26"/>
      <c r="AH485" s="26"/>
      <c r="AI485" s="26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25"/>
      <c r="AG486" s="26"/>
      <c r="AH486" s="26"/>
      <c r="AI486" s="26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25"/>
      <c r="AG487" s="26"/>
      <c r="AH487" s="26"/>
      <c r="AI487" s="26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25"/>
      <c r="AG488" s="26"/>
      <c r="AH488" s="26"/>
      <c r="AI488" s="26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25"/>
      <c r="AG489" s="26"/>
      <c r="AH489" s="26"/>
      <c r="AI489" s="26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25"/>
      <c r="AG490" s="26"/>
      <c r="AH490" s="26"/>
      <c r="AI490" s="26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25"/>
      <c r="AG491" s="26"/>
      <c r="AH491" s="26"/>
      <c r="AI491" s="26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25"/>
      <c r="AG492" s="26"/>
      <c r="AH492" s="26"/>
      <c r="AI492" s="26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25"/>
      <c r="AG493" s="26"/>
      <c r="AH493" s="26"/>
      <c r="AI493" s="26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25"/>
      <c r="AG494" s="26"/>
      <c r="AH494" s="26"/>
      <c r="AI494" s="26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6"/>
      <c r="AF495" s="25"/>
      <c r="AG495" s="26"/>
      <c r="AH495" s="26"/>
      <c r="AI495" s="26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6"/>
      <c r="AF496" s="25"/>
      <c r="AG496" s="26"/>
      <c r="AH496" s="26"/>
      <c r="AI496" s="26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6"/>
      <c r="AF497" s="25"/>
      <c r="AG497" s="26"/>
      <c r="AH497" s="26"/>
      <c r="AI497" s="26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6"/>
      <c r="AF498" s="25"/>
      <c r="AG498" s="26"/>
      <c r="AH498" s="26"/>
      <c r="AI498" s="26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6"/>
      <c r="AF499" s="25"/>
      <c r="AG499" s="26"/>
      <c r="AH499" s="26"/>
      <c r="AI499" s="26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</sheetData>
  <autoFilter ref="A3:AK72" xr:uid="{B9335E7B-EA0E-4B55-9B36-9271FCC514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2024-06-20T11:19:11Z</dcterms:created>
  <dcterms:modified xsi:type="dcterms:W3CDTF">2024-06-21T08:57:31Z</dcterms:modified>
</cp:coreProperties>
</file>