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575468D-CECF-410D-B9B2-4133CABDC2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X232" i="1" s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X181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5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8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8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W560" i="1" s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Y76" i="1"/>
  <c r="BM76" i="1"/>
  <c r="Y78" i="1"/>
  <c r="BM78" i="1"/>
  <c r="Y80" i="1"/>
  <c r="BM80" i="1"/>
  <c r="X81" i="1"/>
  <c r="Y84" i="1"/>
  <c r="BM84" i="1"/>
  <c r="BO84" i="1"/>
  <c r="Y86" i="1"/>
  <c r="BM86" i="1"/>
  <c r="X89" i="1"/>
  <c r="Y92" i="1"/>
  <c r="Y98" i="1" s="1"/>
  <c r="BM92" i="1"/>
  <c r="Y94" i="1"/>
  <c r="BM94" i="1"/>
  <c r="Y96" i="1"/>
  <c r="BM96" i="1"/>
  <c r="X99" i="1"/>
  <c r="Y102" i="1"/>
  <c r="Y116" i="1" s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X126" i="1"/>
  <c r="F566" i="1"/>
  <c r="Y130" i="1"/>
  <c r="Y134" i="1" s="1"/>
  <c r="BM130" i="1"/>
  <c r="Y132" i="1"/>
  <c r="BM132" i="1"/>
  <c r="X135" i="1"/>
  <c r="G566" i="1"/>
  <c r="Y142" i="1"/>
  <c r="Y145" i="1" s="1"/>
  <c r="BM142" i="1"/>
  <c r="Y143" i="1"/>
  <c r="BM143" i="1"/>
  <c r="X146" i="1"/>
  <c r="H566" i="1"/>
  <c r="Y150" i="1"/>
  <c r="Y158" i="1" s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BO173" i="1"/>
  <c r="BM173" i="1"/>
  <c r="Y173" i="1"/>
  <c r="Y180" i="1" s="1"/>
  <c r="BO176" i="1"/>
  <c r="BM176" i="1"/>
  <c r="Y176" i="1"/>
  <c r="X180" i="1"/>
  <c r="BO184" i="1"/>
  <c r="BM184" i="1"/>
  <c r="Y184" i="1"/>
  <c r="Y198" i="1" s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BO228" i="1"/>
  <c r="BM228" i="1"/>
  <c r="Y228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BO336" i="1"/>
  <c r="BM336" i="1"/>
  <c r="Y336" i="1"/>
  <c r="X339" i="1"/>
  <c r="BO343" i="1"/>
  <c r="BM343" i="1"/>
  <c r="Y343" i="1"/>
  <c r="Y346" i="1" s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F9" i="1"/>
  <c r="J9" i="1"/>
  <c r="Y22" i="1"/>
  <c r="Y24" i="1" s="1"/>
  <c r="BM22" i="1"/>
  <c r="BO22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X82" i="1"/>
  <c r="X134" i="1"/>
  <c r="X145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Y216" i="1" s="1"/>
  <c r="X216" i="1"/>
  <c r="BO221" i="1"/>
  <c r="BM221" i="1"/>
  <c r="Y221" i="1"/>
  <c r="Y222" i="1" s="1"/>
  <c r="X223" i="1"/>
  <c r="X233" i="1"/>
  <c r="BO226" i="1"/>
  <c r="BM226" i="1"/>
  <c r="Y226" i="1"/>
  <c r="Y232" i="1" s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Y256" i="1" s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Y276" i="1" s="1"/>
  <c r="BO275" i="1"/>
  <c r="BM275" i="1"/>
  <c r="Y275" i="1"/>
  <c r="X283" i="1"/>
  <c r="BO279" i="1"/>
  <c r="BM279" i="1"/>
  <c r="Y279" i="1"/>
  <c r="X282" i="1"/>
  <c r="BO286" i="1"/>
  <c r="BM286" i="1"/>
  <c r="Y286" i="1"/>
  <c r="Y288" i="1" s="1"/>
  <c r="X288" i="1"/>
  <c r="Y365" i="1"/>
  <c r="BO363" i="1"/>
  <c r="BM363" i="1"/>
  <c r="Y363" i="1"/>
  <c r="X365" i="1"/>
  <c r="J566" i="1"/>
  <c r="X217" i="1"/>
  <c r="BO280" i="1"/>
  <c r="BM280" i="1"/>
  <c r="Y280" i="1"/>
  <c r="X289" i="1"/>
  <c r="BO293" i="1"/>
  <c r="BM293" i="1"/>
  <c r="Y293" i="1"/>
  <c r="Y299" i="1" s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Y339" i="1" s="1"/>
  <c r="BO337" i="1"/>
  <c r="BM337" i="1"/>
  <c r="Y337" i="1"/>
  <c r="X346" i="1"/>
  <c r="BO345" i="1"/>
  <c r="BM345" i="1"/>
  <c r="Y345" i="1"/>
  <c r="X354" i="1"/>
  <c r="BO349" i="1"/>
  <c r="BM349" i="1"/>
  <c r="Y349" i="1"/>
  <c r="Y353" i="1" s="1"/>
  <c r="X353" i="1"/>
  <c r="X359" i="1"/>
  <c r="BO356" i="1"/>
  <c r="BM356" i="1"/>
  <c r="Y356" i="1"/>
  <c r="Y358" i="1" s="1"/>
  <c r="BO370" i="1"/>
  <c r="BM370" i="1"/>
  <c r="Y370" i="1"/>
  <c r="Y372" i="1" s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Y430" i="1"/>
  <c r="S566" i="1"/>
  <c r="X300" i="1"/>
  <c r="Q566" i="1"/>
  <c r="X340" i="1"/>
  <c r="R566" i="1"/>
  <c r="X366" i="1"/>
  <c r="X425" i="1"/>
  <c r="BO429" i="1"/>
  <c r="BM429" i="1"/>
  <c r="Y429" i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47" i="1" l="1"/>
  <c r="Y531" i="1"/>
  <c r="Y459" i="1"/>
  <c r="Y282" i="1"/>
  <c r="Y81" i="1"/>
  <c r="Y561" i="1" s="1"/>
  <c r="Y57" i="1"/>
  <c r="X558" i="1"/>
  <c r="Y249" i="1"/>
  <c r="Y125" i="1"/>
  <c r="Y88" i="1"/>
  <c r="Y505" i="1"/>
  <c r="Y414" i="1"/>
  <c r="Y408" i="1"/>
  <c r="X556" i="1"/>
  <c r="X557" i="1"/>
  <c r="Y380" i="1"/>
  <c r="Y315" i="1"/>
  <c r="X560" i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<sst xmlns="http://schemas.openxmlformats.org/spreadsheetml/2006/main" count="2457" uniqueCount="829">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</sst>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38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0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2" t="s">
        <v>8</v>
      </c>
      <c r="B5" s="553"/>
      <c r="C5" s="554"/>
      <c r="D5" s="426"/>
      <c r="E5" s="428"/>
      <c r="F5" s="737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6">
        <v>45466</v>
      </c>
      <c r="Q5" s="567"/>
      <c r="S5" s="645" t="s">
        <v>11</v>
      </c>
      <c r="T5" s="444"/>
      <c r="U5" s="648" t="s">
        <v>12</v>
      </c>
      <c r="V5" s="567"/>
      <c r="AA5" s="51"/>
      <c r="AB5" s="51"/>
      <c r="AC5" s="51"/>
    </row>
    <row r="6" spans="1:30" s="384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67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4" customFormat="1" ht="25.5" customHeight="1" x14ac:dyDescent="0.2">
      <c r="A8" s="783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2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86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2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3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6"/>
      <c r="Q11" s="567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4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70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5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4"/>
      <c r="Q17" s="474"/>
      <c r="R17" s="474"/>
      <c r="S17" s="475"/>
      <c r="T17" s="765" t="s">
        <v>49</v>
      </c>
      <c r="U17" s="554"/>
      <c r="V17" s="435" t="s">
        <v>50</v>
      </c>
      <c r="W17" s="435" t="s">
        <v>51</v>
      </c>
      <c r="X17" s="793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3" t="s">
        <v>57</v>
      </c>
    </row>
    <row r="18" spans="1:67" ht="14.25" customHeight="1" x14ac:dyDescent="0.2">
      <c r="A18" s="436"/>
      <c r="B18" s="436"/>
      <c r="C18" s="436"/>
      <c r="D18" s="476"/>
      <c r="E18" s="478"/>
      <c r="F18" s="436"/>
      <c r="G18" s="436"/>
      <c r="H18" s="436"/>
      <c r="I18" s="436"/>
      <c r="J18" s="436"/>
      <c r="K18" s="436"/>
      <c r="L18" s="436"/>
      <c r="M18" s="436"/>
      <c r="N18" s="436"/>
      <c r="O18" s="476"/>
      <c r="P18" s="477"/>
      <c r="Q18" s="477"/>
      <c r="R18" s="477"/>
      <c r="S18" s="478"/>
      <c r="T18" s="385" t="s">
        <v>58</v>
      </c>
      <c r="U18" s="385" t="s">
        <v>59</v>
      </c>
      <c r="V18" s="436"/>
      <c r="W18" s="436"/>
      <c r="X18" s="794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2"/>
      <c r="AA20" s="382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2"/>
      <c r="AA45" s="382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200</v>
      </c>
      <c r="X47" s="389">
        <f>IFERROR(IF(W47="",0,CEILING((W47/$H47),1)*$H47),"")</f>
        <v>205.20000000000002</v>
      </c>
      <c r="Y47" s="36">
        <f>IFERROR(IF(X47=0,"",ROUNDUP(X47/H47,0)*0.02175),"")</f>
        <v>0.41324999999999995</v>
      </c>
      <c r="Z47" s="56"/>
      <c r="AA47" s="57"/>
      <c r="AE47" s="64"/>
      <c r="BB47" s="76" t="s">
        <v>1</v>
      </c>
      <c r="BL47" s="64">
        <f>IFERROR(W47*I47/H47,"0")</f>
        <v>208.88888888888889</v>
      </c>
      <c r="BM47" s="64">
        <f>IFERROR(X47*I47/H47,"0")</f>
        <v>214.32</v>
      </c>
      <c r="BN47" s="64">
        <f>IFERROR(1/J47*(W47/H47),"0")</f>
        <v>0.3306878306878307</v>
      </c>
      <c r="BO47" s="64">
        <f>IFERROR(1/J47*(X47/H47),"0")</f>
        <v>0.33928571428571425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18.518518518518519</v>
      </c>
      <c r="X49" s="390">
        <f>IFERROR(X47/H47,"0")+IFERROR(X48/H48,"0")</f>
        <v>19</v>
      </c>
      <c r="Y49" s="390">
        <f>IFERROR(IF(Y47="",0,Y47),"0")+IFERROR(IF(Y48="",0,Y48),"0")</f>
        <v>0.41324999999999995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200</v>
      </c>
      <c r="X50" s="390">
        <f>IFERROR(SUM(X47:X48),"0")</f>
        <v>205.20000000000002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2"/>
      <c r="AA51" s="382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102</v>
      </c>
      <c r="X53" s="389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8" t="s">
        <v>1</v>
      </c>
      <c r="BL53" s="64">
        <f>IFERROR(W53*I53/H53,"0")</f>
        <v>106.53333333333332</v>
      </c>
      <c r="BM53" s="64">
        <f>IFERROR(X53*I53/H53,"0")</f>
        <v>112.8</v>
      </c>
      <c r="BN53" s="64">
        <f>IFERROR(1/J53*(W53/H53),"0")</f>
        <v>0.16865079365079363</v>
      </c>
      <c r="BO53" s="64">
        <f>IFERROR(1/J53*(X53/H53),"0")</f>
        <v>0.17857142857142855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9.4444444444444446</v>
      </c>
      <c r="X57" s="390">
        <f>IFERROR(X53/H53,"0")+IFERROR(X54/H54,"0")+IFERROR(X55/H55,"0")+IFERROR(X56/H56,"0")</f>
        <v>10</v>
      </c>
      <c r="Y57" s="390">
        <f>IFERROR(IF(Y53="",0,Y53),"0")+IFERROR(IF(Y54="",0,Y54),"0")+IFERROR(IF(Y55="",0,Y55),"0")+IFERROR(IF(Y56="",0,Y56),"0")</f>
        <v>0.21749999999999997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102</v>
      </c>
      <c r="X58" s="390">
        <f>IFERROR(SUM(X53:X56),"0")</f>
        <v>108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2"/>
      <c r="AA59" s="382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236</v>
      </c>
      <c r="X63" s="389">
        <f t="shared" si="6"/>
        <v>246.39999999999998</v>
      </c>
      <c r="Y63" s="36">
        <f t="shared" si="7"/>
        <v>0.47849999999999998</v>
      </c>
      <c r="Z63" s="56"/>
      <c r="AA63" s="57"/>
      <c r="AE63" s="64"/>
      <c r="BB63" s="84" t="s">
        <v>1</v>
      </c>
      <c r="BL63" s="64">
        <f t="shared" si="8"/>
        <v>246.11428571428573</v>
      </c>
      <c r="BM63" s="64">
        <f t="shared" si="9"/>
        <v>256.95999999999998</v>
      </c>
      <c r="BN63" s="64">
        <f t="shared" si="10"/>
        <v>0.37627551020408162</v>
      </c>
      <c r="BO63" s="64">
        <f t="shared" si="11"/>
        <v>0.39285714285714285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134</v>
      </c>
      <c r="X64" s="389">
        <f t="shared" si="6"/>
        <v>134.39999999999998</v>
      </c>
      <c r="Y64" s="36">
        <f t="shared" si="7"/>
        <v>0.26100000000000001</v>
      </c>
      <c r="Z64" s="56"/>
      <c r="AA64" s="57"/>
      <c r="AE64" s="64"/>
      <c r="BB64" s="85" t="s">
        <v>1</v>
      </c>
      <c r="BL64" s="64">
        <f t="shared" si="8"/>
        <v>139.74285714285713</v>
      </c>
      <c r="BM64" s="64">
        <f t="shared" si="9"/>
        <v>140.15999999999997</v>
      </c>
      <c r="BN64" s="64">
        <f t="shared" si="10"/>
        <v>0.21364795918367346</v>
      </c>
      <c r="BO64" s="64">
        <f t="shared" si="11"/>
        <v>0.21428571428571425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200</v>
      </c>
      <c r="X65" s="389">
        <f t="shared" si="6"/>
        <v>205.20000000000002</v>
      </c>
      <c r="Y65" s="36">
        <f t="shared" si="7"/>
        <v>0.41324999999999995</v>
      </c>
      <c r="Z65" s="56"/>
      <c r="AA65" s="57"/>
      <c r="AE65" s="64"/>
      <c r="BB65" s="86" t="s">
        <v>1</v>
      </c>
      <c r="BL65" s="64">
        <f t="shared" si="8"/>
        <v>208.88888888888889</v>
      </c>
      <c r="BM65" s="64">
        <f t="shared" si="9"/>
        <v>214.32</v>
      </c>
      <c r="BN65" s="64">
        <f t="shared" si="10"/>
        <v>0.3306878306878307</v>
      </c>
      <c r="BO65" s="64">
        <f t="shared" si="11"/>
        <v>0.33928571428571425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195</v>
      </c>
      <c r="X66" s="389">
        <f t="shared" si="6"/>
        <v>201.6</v>
      </c>
      <c r="Y66" s="36">
        <f t="shared" si="7"/>
        <v>0.39149999999999996</v>
      </c>
      <c r="Z66" s="56"/>
      <c r="AA66" s="57"/>
      <c r="AE66" s="64"/>
      <c r="BB66" s="87" t="s">
        <v>1</v>
      </c>
      <c r="BL66" s="64">
        <f t="shared" si="8"/>
        <v>203.35714285714286</v>
      </c>
      <c r="BM66" s="64">
        <f t="shared" si="9"/>
        <v>210.24</v>
      </c>
      <c r="BN66" s="64">
        <f t="shared" si="10"/>
        <v>0.31090561224489799</v>
      </c>
      <c r="BO66" s="64">
        <f t="shared" si="11"/>
        <v>0.3214285714285714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25</v>
      </c>
      <c r="X70" s="389">
        <f t="shared" si="6"/>
        <v>25.900000000000002</v>
      </c>
      <c r="Y70" s="36">
        <f t="shared" si="12"/>
        <v>6.5589999999999996E-2</v>
      </c>
      <c r="Z70" s="56"/>
      <c r="AA70" s="57"/>
      <c r="AE70" s="64"/>
      <c r="BB70" s="91" t="s">
        <v>1</v>
      </c>
      <c r="BL70" s="64">
        <f t="shared" si="8"/>
        <v>26.621621621621621</v>
      </c>
      <c r="BM70" s="64">
        <f t="shared" si="9"/>
        <v>27.580000000000002</v>
      </c>
      <c r="BN70" s="64">
        <f t="shared" si="10"/>
        <v>5.63063063063063E-2</v>
      </c>
      <c r="BO70" s="64">
        <f t="shared" si="11"/>
        <v>5.8333333333333334E-2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36</v>
      </c>
      <c r="X74" s="389">
        <f t="shared" si="6"/>
        <v>36</v>
      </c>
      <c r="Y74" s="36">
        <f t="shared" si="12"/>
        <v>7.4959999999999999E-2</v>
      </c>
      <c r="Z74" s="56"/>
      <c r="AA74" s="57"/>
      <c r="AE74" s="64"/>
      <c r="BB74" s="95" t="s">
        <v>1</v>
      </c>
      <c r="BL74" s="64">
        <f t="shared" si="8"/>
        <v>37.68</v>
      </c>
      <c r="BM74" s="64">
        <f t="shared" si="9"/>
        <v>37.68</v>
      </c>
      <c r="BN74" s="64">
        <f t="shared" si="10"/>
        <v>6.6666666666666666E-2</v>
      </c>
      <c r="BO74" s="64">
        <f t="shared" si="11"/>
        <v>6.6666666666666666E-2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31</v>
      </c>
      <c r="X79" s="389">
        <f t="shared" si="6"/>
        <v>31.5</v>
      </c>
      <c r="Y79" s="36">
        <f>IFERROR(IF(X79=0,"",ROUNDUP(X79/H79,0)*0.00937),"")</f>
        <v>6.5589999999999996E-2</v>
      </c>
      <c r="Z79" s="56"/>
      <c r="AA79" s="57"/>
      <c r="AE79" s="64"/>
      <c r="BB79" s="100" t="s">
        <v>1</v>
      </c>
      <c r="BL79" s="64">
        <f t="shared" si="8"/>
        <v>32.653333333333336</v>
      </c>
      <c r="BM79" s="64">
        <f t="shared" si="9"/>
        <v>33.18</v>
      </c>
      <c r="BN79" s="64">
        <f t="shared" si="10"/>
        <v>5.7407407407407407E-2</v>
      </c>
      <c r="BO79" s="64">
        <f t="shared" si="11"/>
        <v>5.8333333333333334E-2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90.610592735592746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93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1.7503899999999999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857</v>
      </c>
      <c r="X82" s="390">
        <f>IFERROR(SUM(X61:X80),"0")</f>
        <v>881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1"/>
      <c r="AA83" s="381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12</v>
      </c>
      <c r="X84" s="389">
        <f>IFERROR(IF(W84="",0,CEILING((W84/$H84),1)*$H84),"")</f>
        <v>21.6</v>
      </c>
      <c r="Y84" s="36">
        <f>IFERROR(IF(X84=0,"",ROUNDUP(X84/H84,0)*0.02175),"")</f>
        <v>4.3499999999999997E-2</v>
      </c>
      <c r="Z84" s="56"/>
      <c r="AA84" s="57"/>
      <c r="AE84" s="64"/>
      <c r="BB84" s="102" t="s">
        <v>1</v>
      </c>
      <c r="BL84" s="64">
        <f>IFERROR(W84*I84/H84,"0")</f>
        <v>12.533333333333331</v>
      </c>
      <c r="BM84" s="64">
        <f>IFERROR(X84*I84/H84,"0")</f>
        <v>22.56</v>
      </c>
      <c r="BN84" s="64">
        <f>IFERROR(1/J84*(W84/H84),"0")</f>
        <v>2.3148148148148143E-2</v>
      </c>
      <c r="BO84" s="64">
        <f>IFERROR(1/J84*(X84/H84),"0")</f>
        <v>4.1666666666666664E-2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9</v>
      </c>
      <c r="X87" s="389">
        <f>IFERROR(IF(W87="",0,CEILING((W87/$H87),1)*$H87),"")</f>
        <v>9.6</v>
      </c>
      <c r="Y87" s="36">
        <f>IFERROR(IF(X87=0,"",ROUNDUP(X87/H87,0)*0.00753),"")</f>
        <v>3.0120000000000001E-2</v>
      </c>
      <c r="Z87" s="56"/>
      <c r="AA87" s="57"/>
      <c r="AE87" s="64"/>
      <c r="BB87" s="105" t="s">
        <v>1</v>
      </c>
      <c r="BL87" s="64">
        <f>IFERROR(W87*I87/H87,"0")</f>
        <v>9.7500000000000018</v>
      </c>
      <c r="BM87" s="64">
        <f>IFERROR(X87*I87/H87,"0")</f>
        <v>10.4</v>
      </c>
      <c r="BN87" s="64">
        <f>IFERROR(1/J87*(W87/H87),"0")</f>
        <v>2.4038461538461536E-2</v>
      </c>
      <c r="BO87" s="64">
        <f>IFERROR(1/J87*(X87/H87),"0")</f>
        <v>2.564102564102564E-2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4.8611111111111107</v>
      </c>
      <c r="X88" s="390">
        <f>IFERROR(X84/H84,"0")+IFERROR(X85/H85,"0")+IFERROR(X86/H86,"0")+IFERROR(X87/H87,"0")</f>
        <v>6</v>
      </c>
      <c r="Y88" s="390">
        <f>IFERROR(IF(Y84="",0,Y84),"0")+IFERROR(IF(Y85="",0,Y85),"0")+IFERROR(IF(Y86="",0,Y86),"0")+IFERROR(IF(Y87="",0,Y87),"0")</f>
        <v>7.3619999999999991E-2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21</v>
      </c>
      <c r="X89" s="390">
        <f>IFERROR(SUM(X84:X87),"0")</f>
        <v>31.200000000000003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1"/>
      <c r="AA90" s="381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80</v>
      </c>
      <c r="X101" s="389">
        <f t="shared" ref="X101:X115" si="18">IFERROR(IF(W101="",0,CEILING((W101/$H101),1)*$H101),"")</f>
        <v>84</v>
      </c>
      <c r="Y101" s="36">
        <f>IFERROR(IF(X101=0,"",ROUNDUP(X101/H101,0)*0.02175),"")</f>
        <v>0.21749999999999997</v>
      </c>
      <c r="Z101" s="56"/>
      <c r="AA101" s="57"/>
      <c r="AE101" s="64"/>
      <c r="BB101" s="113" t="s">
        <v>1</v>
      </c>
      <c r="BL101" s="64">
        <f t="shared" ref="BL101:BL115" si="19">IFERROR(W101*I101/H101,"0")</f>
        <v>85.371428571428567</v>
      </c>
      <c r="BM101" s="64">
        <f t="shared" ref="BM101:BM115" si="20">IFERROR(X101*I101/H101,"0")</f>
        <v>89.64</v>
      </c>
      <c r="BN101" s="64">
        <f t="shared" ref="BN101:BN115" si="21">IFERROR(1/J101*(W101/H101),"0")</f>
        <v>0.17006802721088435</v>
      </c>
      <c r="BO101" s="64">
        <f t="shared" ref="BO101:BO115" si="22">IFERROR(1/J101*(X101/H101),"0")</f>
        <v>0.17857142857142855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56</v>
      </c>
      <c r="X103" s="389">
        <f t="shared" si="18"/>
        <v>58.800000000000004</v>
      </c>
      <c r="Y103" s="36">
        <f>IFERROR(IF(X103=0,"",ROUNDUP(X103/H103,0)*0.02175),"")</f>
        <v>0.15225</v>
      </c>
      <c r="Z103" s="56"/>
      <c r="AA103" s="57"/>
      <c r="AE103" s="64"/>
      <c r="BB103" s="115" t="s">
        <v>1</v>
      </c>
      <c r="BL103" s="64">
        <f t="shared" si="19"/>
        <v>59.760000000000005</v>
      </c>
      <c r="BM103" s="64">
        <f t="shared" si="20"/>
        <v>62.748000000000005</v>
      </c>
      <c r="BN103" s="64">
        <f t="shared" si="21"/>
        <v>0.11904761904761903</v>
      </c>
      <c r="BO103" s="64">
        <f t="shared" si="22"/>
        <v>0.125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23</v>
      </c>
      <c r="X107" s="389">
        <f t="shared" si="18"/>
        <v>24.3</v>
      </c>
      <c r="Y107" s="36">
        <f>IFERROR(IF(X107=0,"",ROUNDUP(X107/H107,0)*0.00753),"")</f>
        <v>6.7769999999999997E-2</v>
      </c>
      <c r="Z107" s="56"/>
      <c r="AA107" s="57"/>
      <c r="AE107" s="64"/>
      <c r="BB107" s="119" t="s">
        <v>1</v>
      </c>
      <c r="BL107" s="64">
        <f t="shared" si="19"/>
        <v>25.317037037037032</v>
      </c>
      <c r="BM107" s="64">
        <f t="shared" si="20"/>
        <v>26.747999999999998</v>
      </c>
      <c r="BN107" s="64">
        <f t="shared" si="21"/>
        <v>5.4605887939221262E-2</v>
      </c>
      <c r="BO107" s="64">
        <f t="shared" si="22"/>
        <v>5.7692307692307689E-2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17</v>
      </c>
      <c r="X108" s="389">
        <f t="shared" si="18"/>
        <v>18.900000000000002</v>
      </c>
      <c r="Y108" s="36">
        <f>IFERROR(IF(X108=0,"",ROUNDUP(X108/H108,0)*0.00937),"")</f>
        <v>6.5589999999999996E-2</v>
      </c>
      <c r="Z108" s="56"/>
      <c r="AA108" s="57"/>
      <c r="AE108" s="64"/>
      <c r="BB108" s="120" t="s">
        <v>1</v>
      </c>
      <c r="BL108" s="64">
        <f t="shared" si="19"/>
        <v>18.813333333333333</v>
      </c>
      <c r="BM108" s="64">
        <f t="shared" si="20"/>
        <v>20.916</v>
      </c>
      <c r="BN108" s="64">
        <f t="shared" si="21"/>
        <v>5.2469135802469133E-2</v>
      </c>
      <c r="BO108" s="64">
        <f t="shared" si="22"/>
        <v>5.8333333333333334E-2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1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31.005291005291006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33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0.50310999999999995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176</v>
      </c>
      <c r="X117" s="390">
        <f>IFERROR(SUM(X101:X115),"0")</f>
        <v>186.00000000000003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1"/>
      <c r="AA118" s="381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47</v>
      </c>
      <c r="X121" s="389">
        <f t="shared" si="23"/>
        <v>50.400000000000006</v>
      </c>
      <c r="Y121" s="36">
        <f>IFERROR(IF(X121=0,"",ROUNDUP(X121/H121,0)*0.02175),"")</f>
        <v>0.1305</v>
      </c>
      <c r="Z121" s="56"/>
      <c r="AA121" s="57"/>
      <c r="AE121" s="64"/>
      <c r="BB121" s="130" t="s">
        <v>1</v>
      </c>
      <c r="BL121" s="64">
        <f t="shared" si="24"/>
        <v>50.155714285714282</v>
      </c>
      <c r="BM121" s="64">
        <f t="shared" si="25"/>
        <v>53.784000000000006</v>
      </c>
      <c r="BN121" s="64">
        <f t="shared" si="26"/>
        <v>9.9914965986394544E-2</v>
      </c>
      <c r="BO121" s="64">
        <f t="shared" si="27"/>
        <v>0.10714285714285714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5.5952380952380949</v>
      </c>
      <c r="X125" s="390">
        <f>IFERROR(X119/H119,"0")+IFERROR(X120/H120,"0")+IFERROR(X121/H121,"0")+IFERROR(X122/H122,"0")+IFERROR(X123/H123,"0")+IFERROR(X124/H124,"0")</f>
        <v>6</v>
      </c>
      <c r="Y125" s="390">
        <f>IFERROR(IF(Y119="",0,Y119),"0")+IFERROR(IF(Y120="",0,Y120),"0")+IFERROR(IF(Y121="",0,Y121),"0")+IFERROR(IF(Y122="",0,Y122),"0")+IFERROR(IF(Y123="",0,Y123),"0")+IFERROR(IF(Y124="",0,Y124),"0")</f>
        <v>0.1305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47</v>
      </c>
      <c r="X126" s="390">
        <f>IFERROR(SUM(X119:X124),"0")</f>
        <v>50.400000000000006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2"/>
      <c r="AA127" s="382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78</v>
      </c>
      <c r="X129" s="389">
        <f>IFERROR(IF(W129="",0,CEILING((W129/$H129),1)*$H129),"")</f>
        <v>84</v>
      </c>
      <c r="Y129" s="36">
        <f>IFERROR(IF(X129=0,"",ROUNDUP(X129/H129,0)*0.02175),"")</f>
        <v>0.21749999999999997</v>
      </c>
      <c r="Z129" s="56"/>
      <c r="AA129" s="57"/>
      <c r="AE129" s="64"/>
      <c r="BB129" s="134" t="s">
        <v>1</v>
      </c>
      <c r="BL129" s="64">
        <f>IFERROR(W129*I129/H129,"0")</f>
        <v>83.181428571428569</v>
      </c>
      <c r="BM129" s="64">
        <f>IFERROR(X129*I129/H129,"0")</f>
        <v>89.58</v>
      </c>
      <c r="BN129" s="64">
        <f>IFERROR(1/J129*(W129/H129),"0")</f>
        <v>0.16581632653061221</v>
      </c>
      <c r="BO129" s="64">
        <f>IFERROR(1/J129*(X129/H129),"0")</f>
        <v>0.17857142857142855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55</v>
      </c>
      <c r="X132" s="389">
        <f>IFERROR(IF(W132="",0,CEILING((W132/$H132),1)*$H132),"")</f>
        <v>56.7</v>
      </c>
      <c r="Y132" s="36">
        <f>IFERROR(IF(X132=0,"",ROUNDUP(X132/H132,0)*0.00753),"")</f>
        <v>0.15812999999999999</v>
      </c>
      <c r="Z132" s="56"/>
      <c r="AA132" s="57"/>
      <c r="AE132" s="64"/>
      <c r="BB132" s="137" t="s">
        <v>1</v>
      </c>
      <c r="BL132" s="64">
        <f>IFERROR(W132*I132/H132,"0")</f>
        <v>60.540740740740738</v>
      </c>
      <c r="BM132" s="64">
        <f>IFERROR(X132*I132/H132,"0")</f>
        <v>62.411999999999999</v>
      </c>
      <c r="BN132" s="64">
        <f>IFERROR(1/J132*(W132/H132),"0")</f>
        <v>0.1305792972459639</v>
      </c>
      <c r="BO132" s="64">
        <f>IFERROR(1/J132*(X132/H132),"0")</f>
        <v>0.13461538461538461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29.656084656084655</v>
      </c>
      <c r="X134" s="390">
        <f>IFERROR(X129/H129,"0")+IFERROR(X130/H130,"0")+IFERROR(X131/H131,"0")+IFERROR(X132/H132,"0")+IFERROR(X133/H133,"0")</f>
        <v>31</v>
      </c>
      <c r="Y134" s="390">
        <f>IFERROR(IF(Y129="",0,Y129),"0")+IFERROR(IF(Y130="",0,Y130),"0")+IFERROR(IF(Y131="",0,Y131),"0")+IFERROR(IF(Y132="",0,Y132),"0")+IFERROR(IF(Y133="",0,Y133),"0")</f>
        <v>0.37562999999999996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133</v>
      </c>
      <c r="X135" s="390">
        <f>IFERROR(SUM(X129:X133),"0")</f>
        <v>140.69999999999999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2"/>
      <c r="AA137" s="382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1"/>
      <c r="AA138" s="381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2"/>
      <c r="AA147" s="382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88</v>
      </c>
      <c r="X149" s="389">
        <f t="shared" ref="X149:X157" si="34">IFERROR(IF(W149="",0,CEILING((W149/$H149),1)*$H149),"")</f>
        <v>88.2</v>
      </c>
      <c r="Y149" s="36">
        <f>IFERROR(IF(X149=0,"",ROUNDUP(X149/H149,0)*0.00753),"")</f>
        <v>0.15812999999999999</v>
      </c>
      <c r="Z149" s="56"/>
      <c r="AA149" s="57"/>
      <c r="AE149" s="64"/>
      <c r="BB149" s="145" t="s">
        <v>1</v>
      </c>
      <c r="BL149" s="64">
        <f t="shared" ref="BL149:BL157" si="35">IFERROR(W149*I149/H149,"0")</f>
        <v>93.447619047619042</v>
      </c>
      <c r="BM149" s="64">
        <f t="shared" ref="BM149:BM157" si="36">IFERROR(X149*I149/H149,"0")</f>
        <v>93.66</v>
      </c>
      <c r="BN149" s="64">
        <f t="shared" ref="BN149:BN157" si="37">IFERROR(1/J149*(W149/H149),"0")</f>
        <v>0.1343101343101343</v>
      </c>
      <c r="BO149" s="64">
        <f t="shared" ref="BO149:BO157" si="38">IFERROR(1/J149*(X149/H149),"0")</f>
        <v>0.13461538461538461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59</v>
      </c>
      <c r="X151" s="389">
        <f t="shared" si="34"/>
        <v>63</v>
      </c>
      <c r="Y151" s="36">
        <f>IFERROR(IF(X151=0,"",ROUNDUP(X151/H151,0)*0.00753),"")</f>
        <v>0.11295000000000001</v>
      </c>
      <c r="Z151" s="56"/>
      <c r="AA151" s="57"/>
      <c r="AE151" s="64"/>
      <c r="BB151" s="147" t="s">
        <v>1</v>
      </c>
      <c r="BL151" s="64">
        <f t="shared" si="35"/>
        <v>61.80952380952381</v>
      </c>
      <c r="BM151" s="64">
        <f t="shared" si="36"/>
        <v>66.000000000000014</v>
      </c>
      <c r="BN151" s="64">
        <f t="shared" si="37"/>
        <v>9.0048840048840048E-2</v>
      </c>
      <c r="BO151" s="64">
        <f t="shared" si="38"/>
        <v>9.6153846153846145E-2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36</v>
      </c>
      <c r="X152" s="389">
        <f t="shared" si="34"/>
        <v>37.800000000000004</v>
      </c>
      <c r="Y152" s="36">
        <f>IFERROR(IF(X152=0,"",ROUNDUP(X152/H152,0)*0.00502),"")</f>
        <v>9.0359999999999996E-2</v>
      </c>
      <c r="Z152" s="56"/>
      <c r="AA152" s="57"/>
      <c r="AE152" s="64"/>
      <c r="BB152" s="148" t="s">
        <v>1</v>
      </c>
      <c r="BL152" s="64">
        <f t="shared" si="35"/>
        <v>38.228571428571428</v>
      </c>
      <c r="BM152" s="64">
        <f t="shared" si="36"/>
        <v>40.14</v>
      </c>
      <c r="BN152" s="64">
        <f t="shared" si="37"/>
        <v>7.3260073260073263E-2</v>
      </c>
      <c r="BO152" s="64">
        <f t="shared" si="38"/>
        <v>7.6923076923076927E-2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54</v>
      </c>
      <c r="X155" s="389">
        <f t="shared" si="34"/>
        <v>54.6</v>
      </c>
      <c r="Y155" s="36">
        <f>IFERROR(IF(X155=0,"",ROUNDUP(X155/H155,0)*0.00502),"")</f>
        <v>0.13052</v>
      </c>
      <c r="Z155" s="56"/>
      <c r="AA155" s="57"/>
      <c r="AE155" s="64"/>
      <c r="BB155" s="151" t="s">
        <v>1</v>
      </c>
      <c r="BL155" s="64">
        <f t="shared" si="35"/>
        <v>56.571428571428577</v>
      </c>
      <c r="BM155" s="64">
        <f t="shared" si="36"/>
        <v>57.20000000000001</v>
      </c>
      <c r="BN155" s="64">
        <f t="shared" si="37"/>
        <v>0.10989010989010989</v>
      </c>
      <c r="BO155" s="64">
        <f t="shared" si="38"/>
        <v>0.11111111111111112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77.857142857142847</v>
      </c>
      <c r="X158" s="390">
        <f>IFERROR(X149/H149,"0")+IFERROR(X150/H150,"0")+IFERROR(X151/H151,"0")+IFERROR(X152/H152,"0")+IFERROR(X153/H153,"0")+IFERROR(X154/H154,"0")+IFERROR(X155/H155,"0")+IFERROR(X156/H156,"0")+IFERROR(X157/H157,"0")</f>
        <v>80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0.49195999999999995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237</v>
      </c>
      <c r="X159" s="390">
        <f>IFERROR(SUM(X149:X157),"0")</f>
        <v>243.6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2"/>
      <c r="AA160" s="382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1"/>
      <c r="AA161" s="381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1"/>
      <c r="AA166" s="381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121</v>
      </c>
      <c r="X172" s="389">
        <f t="shared" ref="X172:X179" si="39">IFERROR(IF(W172="",0,CEILING((W172/$H172),1)*$H172),"")</f>
        <v>124.2</v>
      </c>
      <c r="Y172" s="36">
        <f>IFERROR(IF(X172=0,"",ROUNDUP(X172/H172,0)*0.00937),"")</f>
        <v>0.21551000000000001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125.70555555555556</v>
      </c>
      <c r="BM172" s="64">
        <f t="shared" ref="BM172:BM179" si="41">IFERROR(X172*I172/H172,"0")</f>
        <v>129.03</v>
      </c>
      <c r="BN172" s="64">
        <f t="shared" ref="BN172:BN179" si="42">IFERROR(1/J172*(W172/H172),"0")</f>
        <v>0.18672839506172836</v>
      </c>
      <c r="BO172" s="64">
        <f t="shared" ref="BO172:BO179" si="43">IFERROR(1/J172*(X172/H172),"0")</f>
        <v>0.19166666666666665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31</v>
      </c>
      <c r="X173" s="389">
        <f t="shared" si="39"/>
        <v>32.400000000000006</v>
      </c>
      <c r="Y173" s="36">
        <f>IFERROR(IF(X173=0,"",ROUNDUP(X173/H173,0)*0.00937),"")</f>
        <v>5.6219999999999999E-2</v>
      </c>
      <c r="Z173" s="56"/>
      <c r="AA173" s="57"/>
      <c r="AE173" s="64"/>
      <c r="BB173" s="159" t="s">
        <v>1</v>
      </c>
      <c r="BL173" s="64">
        <f t="shared" si="40"/>
        <v>32.205555555555556</v>
      </c>
      <c r="BM173" s="64">
        <f t="shared" si="41"/>
        <v>33.660000000000004</v>
      </c>
      <c r="BN173" s="64">
        <f t="shared" si="42"/>
        <v>4.7839506172839504E-2</v>
      </c>
      <c r="BO173" s="64">
        <f t="shared" si="43"/>
        <v>5.000000000000001E-2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80</v>
      </c>
      <c r="X175" s="389">
        <f t="shared" si="39"/>
        <v>81</v>
      </c>
      <c r="Y175" s="36">
        <f>IFERROR(IF(X175=0,"",ROUNDUP(X175/H175,0)*0.00937),"")</f>
        <v>0.14055000000000001</v>
      </c>
      <c r="Z175" s="56"/>
      <c r="AA175" s="57"/>
      <c r="AE175" s="64"/>
      <c r="BB175" s="161" t="s">
        <v>1</v>
      </c>
      <c r="BL175" s="64">
        <f t="shared" si="40"/>
        <v>83.111111111111114</v>
      </c>
      <c r="BM175" s="64">
        <f t="shared" si="41"/>
        <v>84.15</v>
      </c>
      <c r="BN175" s="64">
        <f t="shared" si="42"/>
        <v>0.12345679012345677</v>
      </c>
      <c r="BO175" s="64">
        <f t="shared" si="43"/>
        <v>0.12499999999999999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42.962962962962962</v>
      </c>
      <c r="X180" s="390">
        <f>IFERROR(X172/H172,"0")+IFERROR(X173/H173,"0")+IFERROR(X174/H174,"0")+IFERROR(X175/H175,"0")+IFERROR(X176/H176,"0")+IFERROR(X177/H177,"0")+IFERROR(X178/H178,"0")+IFERROR(X179/H179,"0")</f>
        <v>44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0.41228000000000004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232</v>
      </c>
      <c r="X181" s="390">
        <f>IFERROR(SUM(X172:X179),"0")</f>
        <v>237.60000000000002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1"/>
      <c r="AA182" s="381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119</v>
      </c>
      <c r="X186" s="389">
        <f t="shared" si="44"/>
        <v>124.8</v>
      </c>
      <c r="Y186" s="36">
        <f>IFERROR(IF(X186=0,"",ROUNDUP(X186/H186,0)*0.02175),"")</f>
        <v>0.34799999999999998</v>
      </c>
      <c r="Z186" s="56"/>
      <c r="AA186" s="57"/>
      <c r="AE186" s="64"/>
      <c r="BB186" s="169" t="s">
        <v>1</v>
      </c>
      <c r="BL186" s="64">
        <f t="shared" si="45"/>
        <v>127.6046153846154</v>
      </c>
      <c r="BM186" s="64">
        <f t="shared" si="46"/>
        <v>133.82400000000001</v>
      </c>
      <c r="BN186" s="64">
        <f t="shared" si="47"/>
        <v>0.27243589743589741</v>
      </c>
      <c r="BO186" s="64">
        <f t="shared" si="48"/>
        <v>0.2857142857142857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148</v>
      </c>
      <c r="X188" s="389">
        <f t="shared" si="44"/>
        <v>156.6</v>
      </c>
      <c r="Y188" s="36">
        <f>IFERROR(IF(X188=0,"",ROUNDUP(X188/H188,0)*0.02175),"")</f>
        <v>0.39149999999999996</v>
      </c>
      <c r="Z188" s="56"/>
      <c r="AA188" s="57"/>
      <c r="AE188" s="64"/>
      <c r="BB188" s="171" t="s">
        <v>1</v>
      </c>
      <c r="BL188" s="64">
        <f t="shared" si="45"/>
        <v>157.5944827586207</v>
      </c>
      <c r="BM188" s="64">
        <f t="shared" si="46"/>
        <v>166.75200000000001</v>
      </c>
      <c r="BN188" s="64">
        <f t="shared" si="47"/>
        <v>0.30377668308702793</v>
      </c>
      <c r="BO188" s="64">
        <f t="shared" si="48"/>
        <v>0.3214285714285714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42</v>
      </c>
      <c r="X189" s="389">
        <f t="shared" si="44"/>
        <v>43.199999999999996</v>
      </c>
      <c r="Y189" s="36">
        <f>IFERROR(IF(X189=0,"",ROUNDUP(X189/H189,0)*0.00753),"")</f>
        <v>0.13553999999999999</v>
      </c>
      <c r="Z189" s="56"/>
      <c r="AA189" s="57"/>
      <c r="AE189" s="64"/>
      <c r="BB189" s="172" t="s">
        <v>1</v>
      </c>
      <c r="BL189" s="64">
        <f t="shared" si="45"/>
        <v>46.760000000000005</v>
      </c>
      <c r="BM189" s="64">
        <f t="shared" si="46"/>
        <v>48.095999999999997</v>
      </c>
      <c r="BN189" s="64">
        <f t="shared" si="47"/>
        <v>0.11217948717948717</v>
      </c>
      <c r="BO189" s="64">
        <f t="shared" si="48"/>
        <v>0.11538461538461538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57</v>
      </c>
      <c r="X191" s="389">
        <f t="shared" si="44"/>
        <v>57.599999999999994</v>
      </c>
      <c r="Y191" s="36">
        <f>IFERROR(IF(X191=0,"",ROUNDUP(X191/H191,0)*0.00753),"")</f>
        <v>0.18071999999999999</v>
      </c>
      <c r="Z191" s="56"/>
      <c r="AA191" s="57"/>
      <c r="AE191" s="64"/>
      <c r="BB191" s="174" t="s">
        <v>1</v>
      </c>
      <c r="BL191" s="64">
        <f t="shared" si="45"/>
        <v>61.750000000000007</v>
      </c>
      <c r="BM191" s="64">
        <f t="shared" si="46"/>
        <v>62.4</v>
      </c>
      <c r="BN191" s="64">
        <f t="shared" si="47"/>
        <v>0.15224358974358973</v>
      </c>
      <c r="BO191" s="64">
        <f t="shared" si="48"/>
        <v>0.15384615384615385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138</v>
      </c>
      <c r="X194" s="389">
        <f t="shared" si="44"/>
        <v>139.19999999999999</v>
      </c>
      <c r="Y194" s="36">
        <f>IFERROR(IF(X194=0,"",ROUNDUP(X194/H194,0)*0.00753),"")</f>
        <v>0.43674000000000002</v>
      </c>
      <c r="Z194" s="56"/>
      <c r="AA194" s="57"/>
      <c r="AE194" s="64"/>
      <c r="BB194" s="177" t="s">
        <v>1</v>
      </c>
      <c r="BL194" s="64">
        <f t="shared" si="45"/>
        <v>153.64000000000001</v>
      </c>
      <c r="BM194" s="64">
        <f t="shared" si="46"/>
        <v>154.976</v>
      </c>
      <c r="BN194" s="64">
        <f t="shared" si="47"/>
        <v>0.36858974358974356</v>
      </c>
      <c r="BO194" s="64">
        <f t="shared" si="48"/>
        <v>0.37179487179487181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99</v>
      </c>
      <c r="X195" s="389">
        <f t="shared" si="44"/>
        <v>100.8</v>
      </c>
      <c r="Y195" s="36">
        <f>IFERROR(IF(X195=0,"",ROUNDUP(X195/H195,0)*0.00753),"")</f>
        <v>0.31625999999999999</v>
      </c>
      <c r="Z195" s="56"/>
      <c r="AA195" s="57"/>
      <c r="AE195" s="64"/>
      <c r="BB195" s="178" t="s">
        <v>1</v>
      </c>
      <c r="BL195" s="64">
        <f t="shared" si="45"/>
        <v>110.22000000000001</v>
      </c>
      <c r="BM195" s="64">
        <f t="shared" si="46"/>
        <v>112.224</v>
      </c>
      <c r="BN195" s="64">
        <f t="shared" si="47"/>
        <v>0.26442307692307693</v>
      </c>
      <c r="BO195" s="64">
        <f t="shared" si="48"/>
        <v>0.26923076923076922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44</v>
      </c>
      <c r="X196" s="389">
        <f t="shared" si="44"/>
        <v>45.6</v>
      </c>
      <c r="Y196" s="36">
        <f>IFERROR(IF(X196=0,"",ROUNDUP(X196/H196,0)*0.00753),"")</f>
        <v>0.14307</v>
      </c>
      <c r="Z196" s="56"/>
      <c r="AA196" s="57"/>
      <c r="AE196" s="64"/>
      <c r="BB196" s="179" t="s">
        <v>1</v>
      </c>
      <c r="BL196" s="64">
        <f t="shared" si="45"/>
        <v>48.986666666666672</v>
      </c>
      <c r="BM196" s="64">
        <f t="shared" si="46"/>
        <v>50.768000000000008</v>
      </c>
      <c r="BN196" s="64">
        <f t="shared" si="47"/>
        <v>0.11752136752136753</v>
      </c>
      <c r="BO196" s="64">
        <f t="shared" si="48"/>
        <v>0.12179487179487179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41</v>
      </c>
      <c r="X197" s="389">
        <f t="shared" si="44"/>
        <v>43.199999999999996</v>
      </c>
      <c r="Y197" s="36">
        <f>IFERROR(IF(X197=0,"",ROUNDUP(X197/H197,0)*0.00753),"")</f>
        <v>0.13553999999999999</v>
      </c>
      <c r="Z197" s="56"/>
      <c r="AA197" s="57"/>
      <c r="AE197" s="64"/>
      <c r="BB197" s="180" t="s">
        <v>1</v>
      </c>
      <c r="BL197" s="64">
        <f t="shared" si="45"/>
        <v>45.749166666666667</v>
      </c>
      <c r="BM197" s="64">
        <f t="shared" si="46"/>
        <v>48.203999999999994</v>
      </c>
      <c r="BN197" s="64">
        <f t="shared" si="47"/>
        <v>0.10950854700854702</v>
      </c>
      <c r="BO197" s="64">
        <f t="shared" si="48"/>
        <v>0.11538461538461538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207.68457117595051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213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2.0873699999999999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688</v>
      </c>
      <c r="X199" s="390">
        <f>IFERROR(SUM(X183:X197),"0")</f>
        <v>710.99999999999989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1"/>
      <c r="AA200" s="381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9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18</v>
      </c>
      <c r="X203" s="389">
        <f>IFERROR(IF(W203="",0,CEILING((W203/$H203),1)*$H203),"")</f>
        <v>19.2</v>
      </c>
      <c r="Y203" s="36">
        <f>IFERROR(IF(X203=0,"",ROUNDUP(X203/H203,0)*0.00753),"")</f>
        <v>6.0240000000000002E-2</v>
      </c>
      <c r="Z203" s="56"/>
      <c r="AA203" s="57"/>
      <c r="AE203" s="64"/>
      <c r="BB203" s="183" t="s">
        <v>1</v>
      </c>
      <c r="BL203" s="64">
        <f>IFERROR(W203*I203/H203,"0")</f>
        <v>20.040000000000003</v>
      </c>
      <c r="BM203" s="64">
        <f>IFERROR(X203*I203/H203,"0")</f>
        <v>21.376000000000001</v>
      </c>
      <c r="BN203" s="64">
        <f>IFERROR(1/J203*(W203/H203),"0")</f>
        <v>4.8076923076923073E-2</v>
      </c>
      <c r="BO203" s="64">
        <f>IFERROR(1/J203*(X203/H203),"0")</f>
        <v>5.128205128205128E-2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20</v>
      </c>
      <c r="X204" s="389">
        <f>IFERROR(IF(W204="",0,CEILING((W204/$H204),1)*$H204),"")</f>
        <v>21.599999999999998</v>
      </c>
      <c r="Y204" s="36">
        <f>IFERROR(IF(X204=0,"",ROUNDUP(X204/H204,0)*0.00753),"")</f>
        <v>6.7769999999999997E-2</v>
      </c>
      <c r="Z204" s="56"/>
      <c r="AA204" s="57"/>
      <c r="AE204" s="64"/>
      <c r="BB204" s="184" t="s">
        <v>1</v>
      </c>
      <c r="BL204" s="64">
        <f>IFERROR(W204*I204/H204,"0")</f>
        <v>22.266666666666669</v>
      </c>
      <c r="BM204" s="64">
        <f>IFERROR(X204*I204/H204,"0")</f>
        <v>24.047999999999998</v>
      </c>
      <c r="BN204" s="64">
        <f>IFERROR(1/J204*(W204/H204),"0")</f>
        <v>5.3418803418803423E-2</v>
      </c>
      <c r="BO204" s="64">
        <f>IFERROR(1/J204*(X204/H204),"0")</f>
        <v>5.7692307692307689E-2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15.833333333333334</v>
      </c>
      <c r="X205" s="390">
        <f>IFERROR(X201/H201,"0")+IFERROR(X202/H202,"0")+IFERROR(X203/H203,"0")+IFERROR(X204/H204,"0")</f>
        <v>17</v>
      </c>
      <c r="Y205" s="390">
        <f>IFERROR(IF(Y201="",0,Y201),"0")+IFERROR(IF(Y202="",0,Y202),"0")+IFERROR(IF(Y203="",0,Y203),"0")+IFERROR(IF(Y204="",0,Y204),"0")</f>
        <v>0.12801000000000001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38</v>
      </c>
      <c r="X206" s="390">
        <f>IFERROR(SUM(X201:X204),"0")</f>
        <v>40.799999999999997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2"/>
      <c r="AA207" s="382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1"/>
      <c r="AA208" s="381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49</v>
      </c>
      <c r="X211" s="389">
        <f t="shared" si="49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7" t="s">
        <v>1</v>
      </c>
      <c r="BL211" s="64">
        <f t="shared" si="50"/>
        <v>51.027586206896551</v>
      </c>
      <c r="BM211" s="64">
        <f t="shared" si="51"/>
        <v>60.4</v>
      </c>
      <c r="BN211" s="64">
        <f t="shared" si="52"/>
        <v>7.5431034482758619E-2</v>
      </c>
      <c r="BO211" s="64">
        <f t="shared" si="53"/>
        <v>8.9285714285714274E-2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4.2241379310344831</v>
      </c>
      <c r="X216" s="390">
        <f>IFERROR(X209/H209,"0")+IFERROR(X210/H210,"0")+IFERROR(X211/H211,"0")+IFERROR(X212/H212,"0")+IFERROR(X213/H213,"0")+IFERROR(X214/H214,"0")+IFERROR(X215/H215,"0")</f>
        <v>5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0.10874999999999999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49</v>
      </c>
      <c r="X217" s="390">
        <f>IFERROR(SUM(X209:X215),"0")</f>
        <v>58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1"/>
      <c r="AA218" s="381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1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2"/>
      <c r="AA224" s="382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75</v>
      </c>
      <c r="X226" s="389">
        <f t="shared" ref="X226:X231" si="54">IFERROR(IF(W226="",0,CEILING((W226/$H226),1)*$H226),"")</f>
        <v>81.2</v>
      </c>
      <c r="Y226" s="36">
        <f>IFERROR(IF(X226=0,"",ROUNDUP(X226/H226,0)*0.02175),"")</f>
        <v>0.15225</v>
      </c>
      <c r="Z226" s="56"/>
      <c r="AA226" s="57"/>
      <c r="AE226" s="64"/>
      <c r="BB226" s="195" t="s">
        <v>1</v>
      </c>
      <c r="BL226" s="64">
        <f t="shared" ref="BL226:BL231" si="55">IFERROR(W226*I226/H226,"0")</f>
        <v>78.103448275862078</v>
      </c>
      <c r="BM226" s="64">
        <f t="shared" ref="BM226:BM231" si="56">IFERROR(X226*I226/H226,"0")</f>
        <v>84.56</v>
      </c>
      <c r="BN226" s="64">
        <f t="shared" ref="BN226:BN231" si="57">IFERROR(1/J226*(W226/H226),"0")</f>
        <v>0.11545566502463053</v>
      </c>
      <c r="BO226" s="64">
        <f t="shared" ref="BO226:BO231" si="58">IFERROR(1/J226*(X226/H226),"0")</f>
        <v>0.125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6.4655172413793105</v>
      </c>
      <c r="X232" s="390">
        <f>IFERROR(X226/H226,"0")+IFERROR(X227/H227,"0")+IFERROR(X228/H228,"0")+IFERROR(X229/H229,"0")+IFERROR(X230/H230,"0")+IFERROR(X231/H231,"0")</f>
        <v>7.0000000000000009</v>
      </c>
      <c r="Y232" s="390">
        <f>IFERROR(IF(Y226="",0,Y226),"0")+IFERROR(IF(Y227="",0,Y227),"0")+IFERROR(IF(Y228="",0,Y228),"0")+IFERROR(IF(Y229="",0,Y229),"0")+IFERROR(IF(Y230="",0,Y230),"0")+IFERROR(IF(Y231="",0,Y231),"0")</f>
        <v>0.15225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75</v>
      </c>
      <c r="X233" s="390">
        <f>IFERROR(SUM(X226:X231),"0")</f>
        <v>81.2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2"/>
      <c r="AA234" s="382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1"/>
      <c r="AA235" s="381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10</v>
      </c>
      <c r="X252" s="389">
        <f>IFERROR(IF(W252="",0,CEILING((W252/$H252),1)*$H252),"")</f>
        <v>12.600000000000001</v>
      </c>
      <c r="Y252" s="36">
        <f>IFERROR(IF(X252=0,"",ROUNDUP(X252/H252,0)*0.00753),"")</f>
        <v>2.2589999999999999E-2</v>
      </c>
      <c r="Z252" s="56"/>
      <c r="AA252" s="57"/>
      <c r="AE252" s="64"/>
      <c r="BB252" s="214" t="s">
        <v>1</v>
      </c>
      <c r="BL252" s="64">
        <f>IFERROR(W252*I252/H252,"0")</f>
        <v>10.619047619047619</v>
      </c>
      <c r="BM252" s="64">
        <f>IFERROR(X252*I252/H252,"0")</f>
        <v>13.38</v>
      </c>
      <c r="BN252" s="64">
        <f>IFERROR(1/J252*(W252/H252),"0")</f>
        <v>1.5262515262515262E-2</v>
      </c>
      <c r="BO252" s="64">
        <f>IFERROR(1/J252*(X252/H252),"0")</f>
        <v>1.9230769230769232E-2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2.3809523809523809</v>
      </c>
      <c r="X256" s="390">
        <f>IFERROR(X252/H252,"0")+IFERROR(X253/H253,"0")+IFERROR(X254/H254,"0")+IFERROR(X255/H255,"0")</f>
        <v>3</v>
      </c>
      <c r="Y256" s="390">
        <f>IFERROR(IF(Y252="",0,Y252),"0")+IFERROR(IF(Y253="",0,Y253),"0")+IFERROR(IF(Y254="",0,Y254),"0")+IFERROR(IF(Y255="",0,Y255),"0")</f>
        <v>2.2589999999999999E-2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10</v>
      </c>
      <c r="X257" s="390">
        <f>IFERROR(SUM(X252:X255),"0")</f>
        <v>12.600000000000001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1"/>
      <c r="AA258" s="381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80</v>
      </c>
      <c r="X272" s="389">
        <f>IFERROR(IF(W272="",0,CEILING((W272/$H272),1)*$H272),"")</f>
        <v>84</v>
      </c>
      <c r="Y272" s="36">
        <f>IFERROR(IF(X272=0,"",ROUNDUP(X272/H272,0)*0.02175),"")</f>
        <v>0.21749999999999997</v>
      </c>
      <c r="Z272" s="56"/>
      <c r="AA272" s="57"/>
      <c r="AE272" s="64"/>
      <c r="BB272" s="228" t="s">
        <v>1</v>
      </c>
      <c r="BL272" s="64">
        <f>IFERROR(W272*I272/H272,"0")</f>
        <v>85.371428571428567</v>
      </c>
      <c r="BM272" s="64">
        <f>IFERROR(X272*I272/H272,"0")</f>
        <v>89.64</v>
      </c>
      <c r="BN272" s="64">
        <f>IFERROR(1/J272*(W272/H272),"0")</f>
        <v>0.17006802721088435</v>
      </c>
      <c r="BO272" s="64">
        <f>IFERROR(1/J272*(X272/H272),"0")</f>
        <v>0.17857142857142855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2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85</v>
      </c>
      <c r="X274" s="389">
        <f>IFERROR(IF(W274="",0,CEILING((W274/$H274),1)*$H274),"")</f>
        <v>85.8</v>
      </c>
      <c r="Y274" s="36">
        <f>IFERROR(IF(X274=0,"",ROUNDUP(X274/H274,0)*0.02175),"")</f>
        <v>0.23924999999999999</v>
      </c>
      <c r="Z274" s="56"/>
      <c r="AA274" s="57"/>
      <c r="AE274" s="64"/>
      <c r="BB274" s="230" t="s">
        <v>1</v>
      </c>
      <c r="BL274" s="64">
        <f>IFERROR(W274*I274/H274,"0")</f>
        <v>91.146153846153851</v>
      </c>
      <c r="BM274" s="64">
        <f>IFERROR(X274*I274/H274,"0")</f>
        <v>92.004000000000005</v>
      </c>
      <c r="BN274" s="64">
        <f>IFERROR(1/J274*(W274/H274),"0")</f>
        <v>0.1945970695970696</v>
      </c>
      <c r="BO274" s="64">
        <f>IFERROR(1/J274*(X274/H274),"0")</f>
        <v>0.19642857142857142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52</v>
      </c>
      <c r="X275" s="389">
        <f>IFERROR(IF(W275="",0,CEILING((W275/$H275),1)*$H275),"")</f>
        <v>58.800000000000004</v>
      </c>
      <c r="Y275" s="36">
        <f>IFERROR(IF(X275=0,"",ROUNDUP(X275/H275,0)*0.02175),"")</f>
        <v>0.15225</v>
      </c>
      <c r="Z275" s="56"/>
      <c r="AA275" s="57"/>
      <c r="AE275" s="64"/>
      <c r="BB275" s="231" t="s">
        <v>1</v>
      </c>
      <c r="BL275" s="64">
        <f>IFERROR(W275*I275/H275,"0")</f>
        <v>55.491428571428571</v>
      </c>
      <c r="BM275" s="64">
        <f>IFERROR(X275*I275/H275,"0")</f>
        <v>62.748000000000005</v>
      </c>
      <c r="BN275" s="64">
        <f>IFERROR(1/J275*(W275/H275),"0")</f>
        <v>0.11054421768707481</v>
      </c>
      <c r="BO275" s="64">
        <f>IFERROR(1/J275*(X275/H275),"0")</f>
        <v>0.125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26.611721611721613</v>
      </c>
      <c r="X276" s="390">
        <f>IFERROR(X272/H272,"0")+IFERROR(X273/H273,"0")+IFERROR(X274/H274,"0")+IFERROR(X275/H275,"0")</f>
        <v>28</v>
      </c>
      <c r="Y276" s="390">
        <f>IFERROR(IF(Y272="",0,Y272),"0")+IFERROR(IF(Y273="",0,Y273),"0")+IFERROR(IF(Y274="",0,Y274),"0")+IFERROR(IF(Y275="",0,Y275),"0")</f>
        <v>0.60899999999999999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217</v>
      </c>
      <c r="X277" s="390">
        <f>IFERROR(SUM(X272:X275),"0")</f>
        <v>228.60000000000002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1"/>
      <c r="AA278" s="381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5</v>
      </c>
      <c r="X281" s="389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4" t="s">
        <v>1</v>
      </c>
      <c r="BL281" s="64">
        <f>IFERROR(W281*I281/H281,"0")</f>
        <v>5.6862745098039218</v>
      </c>
      <c r="BM281" s="64">
        <f>IFERROR(X281*I281/H281,"0")</f>
        <v>5.8</v>
      </c>
      <c r="BN281" s="64">
        <f>IFERROR(1/J281*(W281/H281),"0")</f>
        <v>1.256913021618904E-2</v>
      </c>
      <c r="BO281" s="64">
        <f>IFERROR(1/J281*(X281/H281),"0")</f>
        <v>1.282051282051282E-2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1.9607843137254903</v>
      </c>
      <c r="X282" s="390">
        <f>IFERROR(X279/H279,"0")+IFERROR(X280/H280,"0")+IFERROR(X281/H281,"0")</f>
        <v>2</v>
      </c>
      <c r="Y282" s="390">
        <f>IFERROR(IF(Y279="",0,Y279),"0")+IFERROR(IF(Y280="",0,Y280),"0")+IFERROR(IF(Y281="",0,Y281),"0")</f>
        <v>1.506E-2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5</v>
      </c>
      <c r="X283" s="390">
        <f>IFERROR(SUM(X279:X281),"0")</f>
        <v>5.0999999999999996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1"/>
      <c r="AA284" s="381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2"/>
      <c r="AA290" s="382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1"/>
      <c r="AA291" s="381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1"/>
      <c r="AA301" s="381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2"/>
      <c r="AA306" s="382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16</v>
      </c>
      <c r="X308" s="389">
        <f>IFERROR(IF(W308="",0,CEILING((W308/$H308),1)*$H308),"")</f>
        <v>16.2</v>
      </c>
      <c r="Y308" s="36">
        <f>IFERROR(IF(X308=0,"",ROUNDUP(X308/H308,0)*0.00753),"")</f>
        <v>6.7769999999999997E-2</v>
      </c>
      <c r="Z308" s="56"/>
      <c r="AA308" s="57"/>
      <c r="AE308" s="64"/>
      <c r="BB308" s="247" t="s">
        <v>1</v>
      </c>
      <c r="BL308" s="64">
        <f>IFERROR(W308*I308/H308,"0")</f>
        <v>18.204444444444444</v>
      </c>
      <c r="BM308" s="64">
        <f>IFERROR(X308*I308/H308,"0")</f>
        <v>18.431999999999999</v>
      </c>
      <c r="BN308" s="64">
        <f>IFERROR(1/J308*(W308/H308),"0")</f>
        <v>5.6980056980056981E-2</v>
      </c>
      <c r="BO308" s="64">
        <f>IFERROR(1/J308*(X308/H308),"0")</f>
        <v>5.7692307692307689E-2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8.8888888888888893</v>
      </c>
      <c r="X309" s="390">
        <f>IFERROR(X308/H308,"0")</f>
        <v>9</v>
      </c>
      <c r="Y309" s="390">
        <f>IFERROR(IF(Y308="",0,Y308),"0")</f>
        <v>6.7769999999999997E-2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16</v>
      </c>
      <c r="X310" s="390">
        <f>IFERROR(SUM(X308:X308),"0")</f>
        <v>16.2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1"/>
      <c r="AA311" s="381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42</v>
      </c>
      <c r="X312" s="389">
        <f>IFERROR(IF(W312="",0,CEILING((W312/$H312),1)*$H312),"")</f>
        <v>48.599999999999994</v>
      </c>
      <c r="Y312" s="36">
        <f>IFERROR(IF(X312=0,"",ROUNDUP(X312/H312,0)*0.02175),"")</f>
        <v>0.1305</v>
      </c>
      <c r="Z312" s="56"/>
      <c r="AA312" s="57"/>
      <c r="AE312" s="64"/>
      <c r="BB312" s="248" t="s">
        <v>1</v>
      </c>
      <c r="BL312" s="64">
        <f>IFERROR(W312*I312/H312,"0")</f>
        <v>44.924444444444447</v>
      </c>
      <c r="BM312" s="64">
        <f>IFERROR(X312*I312/H312,"0")</f>
        <v>51.983999999999995</v>
      </c>
      <c r="BN312" s="64">
        <f>IFERROR(1/J312*(W312/H312),"0")</f>
        <v>9.2592592592592587E-2</v>
      </c>
      <c r="BO312" s="64">
        <f>IFERROR(1/J312*(X312/H312),"0")</f>
        <v>0.10714285714285714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5.1851851851851851</v>
      </c>
      <c r="X315" s="390">
        <f>IFERROR(X312/H312,"0")+IFERROR(X313/H313,"0")+IFERROR(X314/H314,"0")</f>
        <v>6</v>
      </c>
      <c r="Y315" s="390">
        <f>IFERROR(IF(Y312="",0,Y312),"0")+IFERROR(IF(Y313="",0,Y313),"0")+IFERROR(IF(Y314="",0,Y314),"0")</f>
        <v>0.1305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42</v>
      </c>
      <c r="X316" s="390">
        <f>IFERROR(SUM(X312:X314),"0")</f>
        <v>48.599999999999994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1"/>
      <c r="AA317" s="381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11</v>
      </c>
      <c r="X322" s="389">
        <f>IFERROR(IF(W322="",0,CEILING((W322/$H322),1)*$H322),"")</f>
        <v>12.75</v>
      </c>
      <c r="Y322" s="36">
        <f>IFERROR(IF(X322=0,"",ROUNDUP(X322/H322,0)*0.00753),"")</f>
        <v>3.7650000000000003E-2</v>
      </c>
      <c r="Z322" s="56"/>
      <c r="AA322" s="57"/>
      <c r="AE322" s="64"/>
      <c r="BB322" s="252" t="s">
        <v>1</v>
      </c>
      <c r="BL322" s="64">
        <f>IFERROR(W322*I322/H322,"0")</f>
        <v>12.833333333333334</v>
      </c>
      <c r="BM322" s="64">
        <f>IFERROR(X322*I322/H322,"0")</f>
        <v>14.875</v>
      </c>
      <c r="BN322" s="64">
        <f>IFERROR(1/J322*(W322/H322),"0")</f>
        <v>2.765208647561589E-2</v>
      </c>
      <c r="BO322" s="64">
        <f>IFERROR(1/J322*(X322/H322),"0")</f>
        <v>3.2051282051282048E-2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4.3137254901960791</v>
      </c>
      <c r="X323" s="390">
        <f>IFERROR(X322/H322,"0")</f>
        <v>5</v>
      </c>
      <c r="Y323" s="390">
        <f>IFERROR(IF(Y322="",0,Y322),"0")</f>
        <v>3.7650000000000003E-2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11</v>
      </c>
      <c r="X324" s="390">
        <f>IFERROR(SUM(X322:X322),"0")</f>
        <v>12.75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2"/>
      <c r="AA326" s="382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1"/>
      <c r="AA327" s="381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3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700</v>
      </c>
      <c r="X330" s="389">
        <f t="shared" si="75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5" t="s">
        <v>1</v>
      </c>
      <c r="BL330" s="64">
        <f t="shared" si="76"/>
        <v>722.4</v>
      </c>
      <c r="BM330" s="64">
        <f t="shared" si="77"/>
        <v>727.56</v>
      </c>
      <c r="BN330" s="64">
        <f t="shared" si="78"/>
        <v>0.9722222222222221</v>
      </c>
      <c r="BO330" s="64">
        <f t="shared" si="79"/>
        <v>0.97916666666666663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5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650</v>
      </c>
      <c r="X332" s="389">
        <f t="shared" si="75"/>
        <v>660</v>
      </c>
      <c r="Y332" s="36">
        <f>IFERROR(IF(X332=0,"",ROUNDUP(X332/H332,0)*0.02175),"")</f>
        <v>0.95699999999999996</v>
      </c>
      <c r="Z332" s="56"/>
      <c r="AA332" s="57"/>
      <c r="AE332" s="64"/>
      <c r="BB332" s="257" t="s">
        <v>1</v>
      </c>
      <c r="BL332" s="64">
        <f t="shared" si="76"/>
        <v>670.8</v>
      </c>
      <c r="BM332" s="64">
        <f t="shared" si="77"/>
        <v>681.12000000000012</v>
      </c>
      <c r="BN332" s="64">
        <f t="shared" si="78"/>
        <v>0.90277777777777779</v>
      </c>
      <c r="BO332" s="64">
        <f t="shared" si="79"/>
        <v>0.91666666666666663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0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377</v>
      </c>
      <c r="X334" s="389">
        <f t="shared" si="75"/>
        <v>390</v>
      </c>
      <c r="Y334" s="36">
        <f>IFERROR(IF(X334=0,"",ROUNDUP(X334/H334,0)*0.02175),"")</f>
        <v>0.5655</v>
      </c>
      <c r="Z334" s="56"/>
      <c r="AA334" s="57"/>
      <c r="AE334" s="64"/>
      <c r="BB334" s="259" t="s">
        <v>1</v>
      </c>
      <c r="BL334" s="64">
        <f t="shared" si="76"/>
        <v>389.06400000000002</v>
      </c>
      <c r="BM334" s="64">
        <f t="shared" si="77"/>
        <v>402.47999999999996</v>
      </c>
      <c r="BN334" s="64">
        <f t="shared" si="78"/>
        <v>0.52361111111111103</v>
      </c>
      <c r="BO334" s="64">
        <f t="shared" si="79"/>
        <v>0.54166666666666663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0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115.13333333333333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117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2.5447500000000001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1727</v>
      </c>
      <c r="X340" s="390">
        <f>IFERROR(SUM(X328:X338),"0")</f>
        <v>1755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750</v>
      </c>
      <c r="X342" s="389">
        <f>IFERROR(IF(W342="",0,CEILING((W342/$H342),1)*$H342),"")</f>
        <v>750</v>
      </c>
      <c r="Y342" s="36">
        <f>IFERROR(IF(X342=0,"",ROUNDUP(X342/H342,0)*0.02175),"")</f>
        <v>1.0874999999999999</v>
      </c>
      <c r="Z342" s="56"/>
      <c r="AA342" s="57"/>
      <c r="AE342" s="64"/>
      <c r="BB342" s="264" t="s">
        <v>1</v>
      </c>
      <c r="BL342" s="64">
        <f>IFERROR(W342*I342/H342,"0")</f>
        <v>774</v>
      </c>
      <c r="BM342" s="64">
        <f>IFERROR(X342*I342/H342,"0")</f>
        <v>774</v>
      </c>
      <c r="BN342" s="64">
        <f>IFERROR(1/J342*(W342/H342),"0")</f>
        <v>1.0416666666666665</v>
      </c>
      <c r="BO342" s="64">
        <f>IFERROR(1/J342*(X342/H342),"0")</f>
        <v>1.0416666666666665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50</v>
      </c>
      <c r="X346" s="390">
        <f>IFERROR(X342/H342,"0")+IFERROR(X343/H343,"0")+IFERROR(X344/H344,"0")+IFERROR(X345/H345,"0")</f>
        <v>50</v>
      </c>
      <c r="Y346" s="390">
        <f>IFERROR(IF(Y342="",0,Y342),"0")+IFERROR(IF(Y343="",0,Y343),"0")+IFERROR(IF(Y344="",0,Y344),"0")+IFERROR(IF(Y345="",0,Y345),"0")</f>
        <v>1.0874999999999999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750</v>
      </c>
      <c r="X347" s="390">
        <f>IFERROR(SUM(X342:X345),"0")</f>
        <v>750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1"/>
      <c r="AA348" s="381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42</v>
      </c>
      <c r="X351" s="389">
        <f>IFERROR(IF(W351="",0,CEILING((W351/$H351),1)*$H351),"")</f>
        <v>46.8</v>
      </c>
      <c r="Y351" s="36">
        <f>IFERROR(IF(X351=0,"",ROUNDUP(X351/H351,0)*0.02175),"")</f>
        <v>0.1305</v>
      </c>
      <c r="Z351" s="56"/>
      <c r="AA351" s="57"/>
      <c r="AE351" s="64"/>
      <c r="BB351" s="270" t="s">
        <v>1</v>
      </c>
      <c r="BL351" s="64">
        <f>IFERROR(W351*I351/H351,"0")</f>
        <v>45.036923076923081</v>
      </c>
      <c r="BM351" s="64">
        <f>IFERROR(X351*I351/H351,"0")</f>
        <v>50.184000000000005</v>
      </c>
      <c r="BN351" s="64">
        <f>IFERROR(1/J351*(W351/H351),"0")</f>
        <v>9.6153846153846159E-2</v>
      </c>
      <c r="BO351" s="64">
        <f>IFERROR(1/J351*(X351/H351),"0")</f>
        <v>0.10714285714285714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5.384615384615385</v>
      </c>
      <c r="X353" s="390">
        <f>IFERROR(X349/H349,"0")+IFERROR(X350/H350,"0")+IFERROR(X351/H351,"0")+IFERROR(X352/H352,"0")</f>
        <v>6</v>
      </c>
      <c r="Y353" s="390">
        <f>IFERROR(IF(Y349="",0,Y349),"0")+IFERROR(IF(Y350="",0,Y350),"0")+IFERROR(IF(Y351="",0,Y351),"0")+IFERROR(IF(Y352="",0,Y352),"0")</f>
        <v>0.1305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42</v>
      </c>
      <c r="X354" s="390">
        <f>IFERROR(SUM(X349:X352),"0")</f>
        <v>46.8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1"/>
      <c r="AA355" s="381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7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101</v>
      </c>
      <c r="X357" s="389">
        <f>IFERROR(IF(W357="",0,CEILING((W357/$H357),1)*$H357),"")</f>
        <v>101.39999999999999</v>
      </c>
      <c r="Y357" s="36">
        <f>IFERROR(IF(X357=0,"",ROUNDUP(X357/H357,0)*0.02175),"")</f>
        <v>0.28275</v>
      </c>
      <c r="Z357" s="56"/>
      <c r="AA357" s="57"/>
      <c r="AE357" s="64"/>
      <c r="BB357" s="273" t="s">
        <v>1</v>
      </c>
      <c r="BL357" s="64">
        <f>IFERROR(W357*I357/H357,"0")</f>
        <v>108.30307692307694</v>
      </c>
      <c r="BM357" s="64">
        <f>IFERROR(X357*I357/H357,"0")</f>
        <v>108.732</v>
      </c>
      <c r="BN357" s="64">
        <f>IFERROR(1/J357*(W357/H357),"0")</f>
        <v>0.23122710622710621</v>
      </c>
      <c r="BO357" s="64">
        <f>IFERROR(1/J357*(X357/H357),"0")</f>
        <v>0.23214285714285712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12.948717948717949</v>
      </c>
      <c r="X358" s="390">
        <f>IFERROR(X356/H356,"0")+IFERROR(X357/H357,"0")</f>
        <v>13</v>
      </c>
      <c r="Y358" s="390">
        <f>IFERROR(IF(Y356="",0,Y356),"0")+IFERROR(IF(Y357="",0,Y357),"0")</f>
        <v>0.28275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101</v>
      </c>
      <c r="X359" s="390">
        <f>IFERROR(SUM(X356:X357),"0")</f>
        <v>101.39999999999999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2"/>
      <c r="AA360" s="382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1"/>
      <c r="AA361" s="381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73</v>
      </c>
      <c r="X362" s="389">
        <f>IFERROR(IF(W362="",0,CEILING((W362/$H362),1)*$H362),"")</f>
        <v>75.600000000000009</v>
      </c>
      <c r="Y362" s="36">
        <f>IFERROR(IF(X362=0,"",ROUNDUP(X362/H362,0)*0.02175),"")</f>
        <v>0.15225</v>
      </c>
      <c r="Z362" s="56"/>
      <c r="AA362" s="57"/>
      <c r="AE362" s="64"/>
      <c r="BB362" s="274" t="s">
        <v>1</v>
      </c>
      <c r="BL362" s="64">
        <f>IFERROR(W362*I362/H362,"0")</f>
        <v>76.24444444444444</v>
      </c>
      <c r="BM362" s="64">
        <f>IFERROR(X362*I362/H362,"0")</f>
        <v>78.959999999999994</v>
      </c>
      <c r="BN362" s="64">
        <f>IFERROR(1/J362*(W362/H362),"0")</f>
        <v>0.12070105820105818</v>
      </c>
      <c r="BO362" s="64">
        <f>IFERROR(1/J362*(X362/H362),"0")</f>
        <v>0.125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6.7592592592592586</v>
      </c>
      <c r="X365" s="390">
        <f>IFERROR(X362/H362,"0")+IFERROR(X363/H363,"0")+IFERROR(X364/H364,"0")</f>
        <v>7</v>
      </c>
      <c r="Y365" s="390">
        <f>IFERROR(IF(Y362="",0,Y362),"0")+IFERROR(IF(Y363="",0,Y363),"0")+IFERROR(IF(Y364="",0,Y364),"0")</f>
        <v>0.15225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73</v>
      </c>
      <c r="X366" s="390">
        <f>IFERROR(SUM(X362:X364),"0")</f>
        <v>75.600000000000009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1"/>
      <c r="AA367" s="381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6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555</v>
      </c>
      <c r="X375" s="389">
        <f>IFERROR(IF(W375="",0,CEILING((W375/$H375),1)*$H375),"")</f>
        <v>561.6</v>
      </c>
      <c r="Y375" s="36">
        <f>IFERROR(IF(X375=0,"",ROUNDUP(X375/H375,0)*0.02175),"")</f>
        <v>1.5659999999999998</v>
      </c>
      <c r="Z375" s="56"/>
      <c r="AA375" s="57"/>
      <c r="AE375" s="64"/>
      <c r="BB375" s="281" t="s">
        <v>1</v>
      </c>
      <c r="BL375" s="64">
        <f>IFERROR(W375*I375/H375,"0")</f>
        <v>595.13076923076926</v>
      </c>
      <c r="BM375" s="64">
        <f>IFERROR(X375*I375/H375,"0")</f>
        <v>602.20800000000008</v>
      </c>
      <c r="BN375" s="64">
        <f>IFERROR(1/J375*(W375/H375),"0")</f>
        <v>1.2706043956043958</v>
      </c>
      <c r="BO375" s="64">
        <f>IFERROR(1/J375*(X375/H375),"0")</f>
        <v>1.2857142857142856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71.15384615384616</v>
      </c>
      <c r="X380" s="390">
        <f>IFERROR(X375/H375,"0")+IFERROR(X376/H376,"0")+IFERROR(X377/H377,"0")+IFERROR(X378/H378,"0")+IFERROR(X379/H379,"0")</f>
        <v>72</v>
      </c>
      <c r="Y380" s="390">
        <f>IFERROR(IF(Y375="",0,Y375),"0")+IFERROR(IF(Y376="",0,Y376),"0")+IFERROR(IF(Y377="",0,Y377),"0")+IFERROR(IF(Y378="",0,Y378),"0")+IFERROR(IF(Y379="",0,Y379),"0")</f>
        <v>1.5659999999999998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555</v>
      </c>
      <c r="X381" s="390">
        <f>IFERROR(SUM(X375:X379),"0")</f>
        <v>561.6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1"/>
      <c r="AA382" s="381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2"/>
      <c r="AA388" s="382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1"/>
      <c r="AA389" s="381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25</v>
      </c>
      <c r="X395" s="389">
        <f t="shared" ref="X395:X407" si="80">IFERROR(IF(W395="",0,CEILING((W395/$H395),1)*$H395),"")</f>
        <v>25.200000000000003</v>
      </c>
      <c r="Y395" s="36">
        <f>IFERROR(IF(X395=0,"",ROUNDUP(X395/H395,0)*0.00753),"")</f>
        <v>4.5179999999999998E-2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26.369047619047617</v>
      </c>
      <c r="BM395" s="64">
        <f t="shared" ref="BM395:BM407" si="82">IFERROR(X395*I395/H395,"0")</f>
        <v>26.580000000000002</v>
      </c>
      <c r="BN395" s="64">
        <f t="shared" ref="BN395:BN407" si="83">IFERROR(1/J395*(W395/H395),"0")</f>
        <v>3.815628815628816E-2</v>
      </c>
      <c r="BO395" s="64">
        <f t="shared" ref="BO395:BO407" si="84">IFERROR(1/J395*(X395/H395),"0")</f>
        <v>3.8461538461538464E-2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9</v>
      </c>
      <c r="X402" s="389">
        <f t="shared" si="80"/>
        <v>10.5</v>
      </c>
      <c r="Y402" s="36">
        <f t="shared" si="85"/>
        <v>2.5100000000000001E-2</v>
      </c>
      <c r="Z402" s="56"/>
      <c r="AA402" s="57"/>
      <c r="AE402" s="64"/>
      <c r="BB402" s="297" t="s">
        <v>1</v>
      </c>
      <c r="BL402" s="64">
        <f t="shared" si="81"/>
        <v>9.5571428571428569</v>
      </c>
      <c r="BM402" s="64">
        <f t="shared" si="82"/>
        <v>11.149999999999999</v>
      </c>
      <c r="BN402" s="64">
        <f t="shared" si="83"/>
        <v>1.8315018315018316E-2</v>
      </c>
      <c r="BO402" s="64">
        <f t="shared" si="84"/>
        <v>2.1367521367521368E-2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26</v>
      </c>
      <c r="X406" s="389">
        <f t="shared" si="80"/>
        <v>27.3</v>
      </c>
      <c r="Y406" s="36">
        <f t="shared" si="85"/>
        <v>6.5259999999999999E-2</v>
      </c>
      <c r="Z406" s="56"/>
      <c r="AA406" s="57"/>
      <c r="AE406" s="64"/>
      <c r="BB406" s="301" t="s">
        <v>1</v>
      </c>
      <c r="BL406" s="64">
        <f t="shared" si="81"/>
        <v>27.609523809523807</v>
      </c>
      <c r="BM406" s="64">
        <f t="shared" si="82"/>
        <v>28.99</v>
      </c>
      <c r="BN406" s="64">
        <f t="shared" si="83"/>
        <v>5.2910052910052907E-2</v>
      </c>
      <c r="BO406" s="64">
        <f t="shared" si="84"/>
        <v>5.5555555555555559E-2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22.619047619047617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24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0.13553999999999999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60</v>
      </c>
      <c r="X409" s="390">
        <f>IFERROR(SUM(X395:X407),"0")</f>
        <v>63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1"/>
      <c r="AA410" s="381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1"/>
      <c r="AA416" s="381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3</v>
      </c>
      <c r="X421" s="389">
        <f>IFERROR(IF(W421="",0,CEILING((W421/$H421),1)*$H421),"")</f>
        <v>3.5999999999999996</v>
      </c>
      <c r="Y421" s="36">
        <f>IFERROR(IF(X421=0,"",ROUNDUP(X421/H421,0)*0.00627),"")</f>
        <v>1.881E-2</v>
      </c>
      <c r="Z421" s="56"/>
      <c r="AA421" s="57"/>
      <c r="AE421" s="64"/>
      <c r="BB421" s="307" t="s">
        <v>1</v>
      </c>
      <c r="BL421" s="64">
        <f>IFERROR(W421*I421/H421,"0")</f>
        <v>4.5000000000000009</v>
      </c>
      <c r="BM421" s="64">
        <f>IFERROR(X421*I421/H421,"0")</f>
        <v>5.3999999999999995</v>
      </c>
      <c r="BN421" s="64">
        <f>IFERROR(1/J421*(W421/H421),"0")</f>
        <v>1.2500000000000001E-2</v>
      </c>
      <c r="BO421" s="64">
        <f>IFERROR(1/J421*(X421/H421),"0")</f>
        <v>1.4999999999999999E-2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2.5</v>
      </c>
      <c r="X424" s="390">
        <f>IFERROR(X421/H421,"0")+IFERROR(X422/H422,"0")+IFERROR(X423/H423,"0")</f>
        <v>3</v>
      </c>
      <c r="Y424" s="390">
        <f>IFERROR(IF(Y421="",0,Y421),"0")+IFERROR(IF(Y422="",0,Y422),"0")+IFERROR(IF(Y423="",0,Y423),"0")</f>
        <v>1.881E-2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3</v>
      </c>
      <c r="X425" s="390">
        <f>IFERROR(SUM(X421:X423),"0")</f>
        <v>3.5999999999999996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2"/>
      <c r="AA426" s="382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1"/>
      <c r="AA427" s="381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1"/>
      <c r="AA432" s="381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1"/>
      <c r="AA441" s="381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1"/>
      <c r="AA446" s="381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1"/>
      <c r="AA450" s="381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2"/>
      <c r="AA454" s="382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1"/>
      <c r="AA455" s="381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2"/>
      <c r="AA461" s="382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1"/>
      <c r="AA462" s="381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1"/>
      <c r="AA466" s="381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2"/>
      <c r="AA471" s="382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1"/>
      <c r="AA472" s="381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500</v>
      </c>
      <c r="X475" s="389">
        <f t="shared" si="91"/>
        <v>501.6</v>
      </c>
      <c r="Y475" s="36">
        <f t="shared" si="92"/>
        <v>1.1362000000000001</v>
      </c>
      <c r="Z475" s="56"/>
      <c r="AA475" s="57"/>
      <c r="AE475" s="64"/>
      <c r="BB475" s="329" t="s">
        <v>1</v>
      </c>
      <c r="BL475" s="64">
        <f t="shared" si="93"/>
        <v>534.09090909090912</v>
      </c>
      <c r="BM475" s="64">
        <f t="shared" si="94"/>
        <v>535.79999999999995</v>
      </c>
      <c r="BN475" s="64">
        <f t="shared" si="95"/>
        <v>0.91054778554778548</v>
      </c>
      <c r="BO475" s="64">
        <f t="shared" si="96"/>
        <v>0.91346153846153855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67</v>
      </c>
      <c r="X476" s="389">
        <f t="shared" si="91"/>
        <v>68.64</v>
      </c>
      <c r="Y476" s="36">
        <f t="shared" si="92"/>
        <v>0.15548000000000001</v>
      </c>
      <c r="Z476" s="56"/>
      <c r="AA476" s="57"/>
      <c r="AE476" s="64"/>
      <c r="BB476" s="330" t="s">
        <v>1</v>
      </c>
      <c r="BL476" s="64">
        <f t="shared" si="93"/>
        <v>71.568181818181813</v>
      </c>
      <c r="BM476" s="64">
        <f t="shared" si="94"/>
        <v>73.319999999999993</v>
      </c>
      <c r="BN476" s="64">
        <f t="shared" si="95"/>
        <v>0.12201340326340326</v>
      </c>
      <c r="BO476" s="64">
        <f t="shared" si="96"/>
        <v>0.125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452</v>
      </c>
      <c r="X478" s="389">
        <f t="shared" si="91"/>
        <v>454.08000000000004</v>
      </c>
      <c r="Y478" s="36">
        <f t="shared" si="92"/>
        <v>1.0285599999999999</v>
      </c>
      <c r="Z478" s="56"/>
      <c r="AA478" s="57"/>
      <c r="AE478" s="64"/>
      <c r="BB478" s="332" t="s">
        <v>1</v>
      </c>
      <c r="BL478" s="64">
        <f t="shared" si="93"/>
        <v>482.81818181818176</v>
      </c>
      <c r="BM478" s="64">
        <f t="shared" si="94"/>
        <v>485.03999999999996</v>
      </c>
      <c r="BN478" s="64">
        <f t="shared" si="95"/>
        <v>0.8231351981351982</v>
      </c>
      <c r="BO478" s="64">
        <f t="shared" si="96"/>
        <v>0.82692307692307698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6</v>
      </c>
      <c r="X480" s="389">
        <f t="shared" si="91"/>
        <v>7.2</v>
      </c>
      <c r="Y480" s="36">
        <f>IFERROR(IF(X480=0,"",ROUNDUP(X480/H480,0)*0.00937),"")</f>
        <v>1.874E-2</v>
      </c>
      <c r="Z480" s="56"/>
      <c r="AA480" s="57"/>
      <c r="AE480" s="64"/>
      <c r="BB480" s="334" t="s">
        <v>1</v>
      </c>
      <c r="BL480" s="64">
        <f t="shared" si="93"/>
        <v>6.3999999999999995</v>
      </c>
      <c r="BM480" s="64">
        <f t="shared" si="94"/>
        <v>7.68</v>
      </c>
      <c r="BN480" s="64">
        <f t="shared" si="95"/>
        <v>1.3888888888888888E-2</v>
      </c>
      <c r="BO480" s="64">
        <f t="shared" si="96"/>
        <v>1.6666666666666666E-2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10</v>
      </c>
      <c r="X483" s="389">
        <f t="shared" si="91"/>
        <v>12</v>
      </c>
      <c r="Y483" s="36">
        <f>IFERROR(IF(X483=0,"",ROUNDUP(X483/H483,0)*0.00753),"")</f>
        <v>3.7650000000000003E-2</v>
      </c>
      <c r="Z483" s="56"/>
      <c r="AA483" s="57"/>
      <c r="AE483" s="64"/>
      <c r="BB483" s="337" t="s">
        <v>1</v>
      </c>
      <c r="BL483" s="64">
        <f t="shared" si="93"/>
        <v>10.833333333333334</v>
      </c>
      <c r="BM483" s="64">
        <f t="shared" si="94"/>
        <v>13.000000000000002</v>
      </c>
      <c r="BN483" s="64">
        <f t="shared" si="95"/>
        <v>2.6709401709401712E-2</v>
      </c>
      <c r="BO483" s="64">
        <f t="shared" si="96"/>
        <v>3.2051282051282048E-2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198.82575757575756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201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2.3766300000000005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1035</v>
      </c>
      <c r="X486" s="390">
        <f>IFERROR(SUM(X473:X484),"0")</f>
        <v>1043.5200000000002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150</v>
      </c>
      <c r="X488" s="389">
        <f>IFERROR(IF(W488="",0,CEILING((W488/$H488),1)*$H488),"")</f>
        <v>153.12</v>
      </c>
      <c r="Y488" s="36">
        <f>IFERROR(IF(X488=0,"",ROUNDUP(X488/H488,0)*0.01196),"")</f>
        <v>0.34683999999999998</v>
      </c>
      <c r="Z488" s="56"/>
      <c r="AA488" s="57"/>
      <c r="AE488" s="64"/>
      <c r="BB488" s="339" t="s">
        <v>1</v>
      </c>
      <c r="BL488" s="64">
        <f>IFERROR(W488*I488/H488,"0")</f>
        <v>160.22727272727272</v>
      </c>
      <c r="BM488" s="64">
        <f>IFERROR(X488*I488/H488,"0")</f>
        <v>163.56</v>
      </c>
      <c r="BN488" s="64">
        <f>IFERROR(1/J488*(W488/H488),"0")</f>
        <v>0.27316433566433568</v>
      </c>
      <c r="BO488" s="64">
        <f>IFERROR(1/J488*(X488/H488),"0")</f>
        <v>0.27884615384615385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28.409090909090907</v>
      </c>
      <c r="X490" s="390">
        <f>IFERROR(X488/H488,"0")+IFERROR(X489/H489,"0")</f>
        <v>29</v>
      </c>
      <c r="Y490" s="390">
        <f>IFERROR(IF(Y488="",0,Y488),"0")+IFERROR(IF(Y489="",0,Y489),"0")</f>
        <v>0.34683999999999998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150</v>
      </c>
      <c r="X491" s="390">
        <f>IFERROR(SUM(X488:X489),"0")</f>
        <v>153.12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148</v>
      </c>
      <c r="X493" s="389">
        <f t="shared" ref="X493:X498" si="97">IFERROR(IF(W493="",0,CEILING((W493/$H493),1)*$H493),"")</f>
        <v>153.12</v>
      </c>
      <c r="Y493" s="36">
        <f>IFERROR(IF(X493=0,"",ROUNDUP(X493/H493,0)*0.01196),"")</f>
        <v>0.34683999999999998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158.09090909090907</v>
      </c>
      <c r="BM493" s="64">
        <f t="shared" ref="BM493:BM498" si="99">IFERROR(X493*I493/H493,"0")</f>
        <v>163.56</v>
      </c>
      <c r="BN493" s="64">
        <f t="shared" ref="BN493:BN498" si="100">IFERROR(1/J493*(W493/H493),"0")</f>
        <v>0.26952214452214451</v>
      </c>
      <c r="BO493" s="64">
        <f t="shared" ref="BO493:BO498" si="101">IFERROR(1/J493*(X493/H493),"0")</f>
        <v>0.27884615384615385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77</v>
      </c>
      <c r="X494" s="389">
        <f t="shared" si="97"/>
        <v>79.2</v>
      </c>
      <c r="Y494" s="36">
        <f>IFERROR(IF(X494=0,"",ROUNDUP(X494/H494,0)*0.01196),"")</f>
        <v>0.1794</v>
      </c>
      <c r="Z494" s="56"/>
      <c r="AA494" s="57"/>
      <c r="AE494" s="64"/>
      <c r="BB494" s="342" t="s">
        <v>1</v>
      </c>
      <c r="BL494" s="64">
        <f t="shared" si="98"/>
        <v>82.249999999999986</v>
      </c>
      <c r="BM494" s="64">
        <f t="shared" si="99"/>
        <v>84.6</v>
      </c>
      <c r="BN494" s="64">
        <f t="shared" si="100"/>
        <v>0.14022435897435898</v>
      </c>
      <c r="BO494" s="64">
        <f t="shared" si="101"/>
        <v>0.14423076923076925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199</v>
      </c>
      <c r="X495" s="389">
        <f t="shared" si="97"/>
        <v>200.64000000000001</v>
      </c>
      <c r="Y495" s="36">
        <f>IFERROR(IF(X495=0,"",ROUNDUP(X495/H495,0)*0.01196),"")</f>
        <v>0.45448</v>
      </c>
      <c r="Z495" s="56"/>
      <c r="AA495" s="57"/>
      <c r="AE495" s="64"/>
      <c r="BB495" s="343" t="s">
        <v>1</v>
      </c>
      <c r="BL495" s="64">
        <f t="shared" si="98"/>
        <v>212.56818181818178</v>
      </c>
      <c r="BM495" s="64">
        <f t="shared" si="99"/>
        <v>214.32</v>
      </c>
      <c r="BN495" s="64">
        <f t="shared" si="100"/>
        <v>0.36239801864801863</v>
      </c>
      <c r="BO495" s="64">
        <f t="shared" si="101"/>
        <v>0.36538461538461542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80.303030303030297</v>
      </c>
      <c r="X499" s="390">
        <f>IFERROR(X493/H493,"0")+IFERROR(X494/H494,"0")+IFERROR(X495/H495,"0")+IFERROR(X496/H496,"0")+IFERROR(X497/H497,"0")+IFERROR(X498/H498,"0")</f>
        <v>82</v>
      </c>
      <c r="Y499" s="390">
        <f>IFERROR(IF(Y493="",0,Y493),"0")+IFERROR(IF(Y494="",0,Y494),"0")+IFERROR(IF(Y495="",0,Y495),"0")+IFERROR(IF(Y496="",0,Y496),"0")+IFERROR(IF(Y497="",0,Y497),"0")+IFERROR(IF(Y498="",0,Y498),"0")</f>
        <v>0.98072000000000004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424</v>
      </c>
      <c r="X500" s="390">
        <f>IFERROR(SUM(X493:X498),"0")</f>
        <v>432.96000000000004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1"/>
      <c r="AA501" s="381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1"/>
      <c r="AA507" s="381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2"/>
      <c r="AA512" s="382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1"/>
      <c r="AA513" s="381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6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5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3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1"/>
      <c r="AA525" s="381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1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1"/>
      <c r="AA533" s="381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50</v>
      </c>
      <c r="X534" s="389">
        <f>IFERROR(IF(W534="",0,CEILING((W534/$H534),1)*$H534),"")</f>
        <v>50.400000000000006</v>
      </c>
      <c r="Y534" s="36">
        <f>IFERROR(IF(X534=0,"",ROUNDUP(X534/H534,0)*0.00753),"")</f>
        <v>9.0359999999999996E-2</v>
      </c>
      <c r="Z534" s="56"/>
      <c r="AA534" s="57"/>
      <c r="AE534" s="64"/>
      <c r="BB534" s="365" t="s">
        <v>1</v>
      </c>
      <c r="BL534" s="64">
        <f>IFERROR(W534*I534/H534,"0")</f>
        <v>53.095238095238095</v>
      </c>
      <c r="BM534" s="64">
        <f>IFERROR(X534*I534/H534,"0")</f>
        <v>53.52</v>
      </c>
      <c r="BN534" s="64">
        <f>IFERROR(1/J534*(W534/H534),"0")</f>
        <v>7.6312576312576319E-2</v>
      </c>
      <c r="BO534" s="64">
        <f>IFERROR(1/J534*(X534/H534),"0")</f>
        <v>7.6923076923076927E-2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50</v>
      </c>
      <c r="X535" s="389">
        <f>IFERROR(IF(W535="",0,CEILING((W535/$H535),1)*$H535),"")</f>
        <v>50.400000000000006</v>
      </c>
      <c r="Y535" s="36">
        <f>IFERROR(IF(X535=0,"",ROUNDUP(X535/H535,0)*0.00753),"")</f>
        <v>9.0359999999999996E-2</v>
      </c>
      <c r="Z535" s="56"/>
      <c r="AA535" s="57"/>
      <c r="AE535" s="64"/>
      <c r="BB535" s="366" t="s">
        <v>1</v>
      </c>
      <c r="BL535" s="64">
        <f>IFERROR(W535*I535/H535,"0")</f>
        <v>53.095238095238095</v>
      </c>
      <c r="BM535" s="64">
        <f>IFERROR(X535*I535/H535,"0")</f>
        <v>53.52</v>
      </c>
      <c r="BN535" s="64">
        <f>IFERROR(1/J535*(W535/H535),"0")</f>
        <v>7.6312576312576319E-2</v>
      </c>
      <c r="BO535" s="64">
        <f>IFERROR(1/J535*(X535/H535),"0")</f>
        <v>7.6923076923076927E-2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23.80952380952381</v>
      </c>
      <c r="X539" s="390">
        <f>IFERROR(X534/H534,"0")+IFERROR(X535/H535,"0")+IFERROR(X536/H536,"0")+IFERROR(X537/H537,"0")+IFERROR(X538/H538,"0")</f>
        <v>24</v>
      </c>
      <c r="Y539" s="390">
        <f>IFERROR(IF(Y534="",0,Y534),"0")+IFERROR(IF(Y535="",0,Y535),"0")+IFERROR(IF(Y536="",0,Y536),"0")+IFERROR(IF(Y537="",0,Y537),"0")+IFERROR(IF(Y538="",0,Y538),"0")</f>
        <v>0.18071999999999999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100</v>
      </c>
      <c r="X540" s="390">
        <f>IFERROR(SUM(X534:X538),"0")</f>
        <v>100.80000000000001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1"/>
      <c r="AA549" s="381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8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0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8176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8385.9500000000007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8629.0542945471898</v>
      </c>
      <c r="X557" s="390">
        <f>IFERROR(SUM(BM22:BM553),"0")</f>
        <v>8851.643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15</v>
      </c>
      <c r="X558" s="38">
        <f>ROUNDUP(SUM(BO22:BO553),0)</f>
        <v>15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9004.0542945471898</v>
      </c>
      <c r="X559" s="390">
        <f>GrossWeightTotalR+PalletQtyTotalR*25</f>
        <v>9226.643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1211.9064262349762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1245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17.530200000000004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95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0"/>
      <c r="L564" s="455" t="s">
        <v>370</v>
      </c>
      <c r="M564" s="380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0"/>
    </row>
    <row r="565" spans="1:30" ht="13.5" customHeight="1" thickBot="1" x14ac:dyDescent="0.25">
      <c r="A565" s="796"/>
      <c r="B565" s="456"/>
      <c r="C565" s="456"/>
      <c r="D565" s="456"/>
      <c r="E565" s="456"/>
      <c r="F565" s="456"/>
      <c r="G565" s="456"/>
      <c r="H565" s="456"/>
      <c r="I565" s="456"/>
      <c r="J565" s="456"/>
      <c r="K565" s="380"/>
      <c r="L565" s="456"/>
      <c r="M565" s="380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205.20000000000002</v>
      </c>
      <c r="D566" s="46">
        <f>IFERROR(X53*1,"0")+IFERROR(X54*1,"0")+IFERROR(X55*1,"0")+IFERROR(X56*1,"0")</f>
        <v>108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1148.6000000000001</v>
      </c>
      <c r="F566" s="46">
        <f>IFERROR(X129*1,"0")+IFERROR(X130*1,"0")+IFERROR(X131*1,"0")+IFERROR(X132*1,"0")+IFERROR(X133*1,"0")</f>
        <v>140.69999999999999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243.6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989.40000000000009</v>
      </c>
      <c r="J566" s="46">
        <f>IFERROR(X209*1,"0")+IFERROR(X210*1,"0")+IFERROR(X211*1,"0")+IFERROR(X212*1,"0")+IFERROR(X213*1,"0")+IFERROR(X214*1,"0")+IFERROR(X215*1,"0")+IFERROR(X219*1,"0")+IFERROR(X220*1,"0")+IFERROR(X221*1,"0")</f>
        <v>58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246.29999999999998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246.29999999999998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77.55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2653.2000000000003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637.20000000000005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66.599999999999994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1629.6000000000004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100.80000000000001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92:E192"/>
    <mergeCell ref="O324:U324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D421:E421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D522:E52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A180:N181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D267:E267"/>
    <mergeCell ref="D438:E438"/>
    <mergeCell ref="A439:N440"/>
    <mergeCell ref="O377:S377"/>
    <mergeCell ref="O57:U57"/>
    <mergeCell ref="H17:H18"/>
    <mergeCell ref="D204:E204"/>
    <mergeCell ref="O385:U38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152:S152"/>
    <mergeCell ref="O279:S279"/>
    <mergeCell ref="O254:S254"/>
    <mergeCell ref="D104:E104"/>
    <mergeCell ref="O266:S266"/>
    <mergeCell ref="D275:E275"/>
    <mergeCell ref="A44:Y44"/>
    <mergeCell ref="O423:S423"/>
    <mergeCell ref="A258:Y258"/>
    <mergeCell ref="D185:E185"/>
    <mergeCell ref="O32:S32"/>
    <mergeCell ref="D41:E41"/>
    <mergeCell ref="O259:S259"/>
    <mergeCell ref="O197:S197"/>
    <mergeCell ref="O330:S330"/>
    <mergeCell ref="O495:S495"/>
    <mergeCell ref="O124:S124"/>
    <mergeCell ref="A38:N39"/>
    <mergeCell ref="O422:S42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109:E109"/>
    <mergeCell ref="A158:N159"/>
    <mergeCell ref="D280:E280"/>
    <mergeCell ref="O418:U418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108:S108"/>
    <mergeCell ref="D183:E183"/>
    <mergeCell ref="O199:U199"/>
    <mergeCell ref="D248:E248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O411:S411"/>
    <mergeCell ref="O538:S538"/>
    <mergeCell ref="A118:Y118"/>
    <mergeCell ref="D219:E219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O540:U540"/>
    <mergeCell ref="A127:Y127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A556:N561"/>
    <mergeCell ref="O520:S520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547:N548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A525:Y525"/>
    <mergeCell ref="O17:S18"/>
    <mergeCell ref="O526:S526"/>
    <mergeCell ref="I17:I18"/>
    <mergeCell ref="D350:E350"/>
    <mergeCell ref="O249:U249"/>
    <mergeCell ref="D27:E27"/>
    <mergeCell ref="P12:Q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2024-06-21T08:13:08Z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