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5F18811-5CC4-4002-B7E2-C7429811EA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X232" i="1" s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5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8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8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56" i="1" s="1"/>
  <c r="W24" i="1"/>
  <c r="W56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6" i="1"/>
  <c r="W557" i="1"/>
  <c r="W558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6" i="1" s="1"/>
  <c r="D566" i="1"/>
  <c r="Y54" i="1"/>
  <c r="Y57" i="1" s="1"/>
  <c r="BM54" i="1"/>
  <c r="BO54" i="1"/>
  <c r="X58" i="1"/>
  <c r="E566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Y98" i="1" s="1"/>
  <c r="BM92" i="1"/>
  <c r="BO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X126" i="1"/>
  <c r="F566" i="1"/>
  <c r="Y130" i="1"/>
  <c r="Y134" i="1" s="1"/>
  <c r="BM130" i="1"/>
  <c r="Y132" i="1"/>
  <c r="BM132" i="1"/>
  <c r="X135" i="1"/>
  <c r="G566" i="1"/>
  <c r="Y142" i="1"/>
  <c r="Y145" i="1" s="1"/>
  <c r="BM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BO173" i="1"/>
  <c r="BM173" i="1"/>
  <c r="Y173" i="1"/>
  <c r="Y180" i="1" s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X222" i="1"/>
  <c r="BO228" i="1"/>
  <c r="BM228" i="1"/>
  <c r="Y228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F9" i="1"/>
  <c r="J9" i="1"/>
  <c r="X49" i="1"/>
  <c r="X82" i="1"/>
  <c r="X134" i="1"/>
  <c r="X145" i="1"/>
  <c r="X158" i="1"/>
  <c r="X165" i="1"/>
  <c r="X170" i="1"/>
  <c r="BO167" i="1"/>
  <c r="X558" i="1" s="1"/>
  <c r="BM167" i="1"/>
  <c r="X557" i="1" s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Y216" i="1" s="1"/>
  <c r="X216" i="1"/>
  <c r="BO221" i="1"/>
  <c r="BM221" i="1"/>
  <c r="Y221" i="1"/>
  <c r="Y222" i="1" s="1"/>
  <c r="X223" i="1"/>
  <c r="X233" i="1"/>
  <c r="BO226" i="1"/>
  <c r="BM226" i="1"/>
  <c r="Y226" i="1"/>
  <c r="Y232" i="1" s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J566" i="1"/>
  <c r="X217" i="1"/>
  <c r="Y275" i="1"/>
  <c r="BM275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Y299" i="1" s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Y365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X559" i="1" l="1"/>
  <c r="Y505" i="1"/>
  <c r="Y459" i="1"/>
  <c r="Y372" i="1"/>
  <c r="Y353" i="1"/>
  <c r="Y276" i="1"/>
  <c r="Y125" i="1"/>
  <c r="Y88" i="1"/>
  <c r="X560" i="1"/>
  <c r="Y547" i="1"/>
  <c r="Y531" i="1"/>
  <c r="Y380" i="1"/>
  <c r="Y414" i="1"/>
  <c r="Y408" i="1"/>
  <c r="Y249" i="1"/>
  <c r="Y34" i="1"/>
  <c r="Y561" i="1" s="1"/>
  <c r="W559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<sst xmlns="http://schemas.openxmlformats.org/spreadsheetml/2006/main" count="2457" uniqueCount="829">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</sst>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72</v>
      </c>
      <c r="X47" s="389">
        <f>IFERROR(IF(W47="",0,CEILING((W47/$H47),1)*$H47),"")</f>
        <v>75.600000000000009</v>
      </c>
      <c r="Y47" s="36">
        <f>IFERROR(IF(X47=0,"",ROUNDUP(X47/H47,0)*0.02175),"")</f>
        <v>0.15225</v>
      </c>
      <c r="Z47" s="56"/>
      <c r="AA47" s="57"/>
      <c r="AE47" s="64"/>
      <c r="BB47" s="76" t="s">
        <v>1</v>
      </c>
      <c r="BL47" s="64">
        <f>IFERROR(W47*I47/H47,"0")</f>
        <v>75.199999999999989</v>
      </c>
      <c r="BM47" s="64">
        <f>IFERROR(X47*I47/H47,"0")</f>
        <v>78.959999999999994</v>
      </c>
      <c r="BN47" s="64">
        <f>IFERROR(1/J47*(W47/H47),"0")</f>
        <v>0.11904761904761903</v>
      </c>
      <c r="BO47" s="64">
        <f>IFERROR(1/J47*(X47/H47),"0")</f>
        <v>0.125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6.6666666666666661</v>
      </c>
      <c r="X49" s="390">
        <f>IFERROR(X47/H47,"0")+IFERROR(X48/H48,"0")</f>
        <v>7</v>
      </c>
      <c r="Y49" s="390">
        <f>IFERROR(IF(Y47="",0,Y47),"0")+IFERROR(IF(Y48="",0,Y48),"0")</f>
        <v>0.15225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72</v>
      </c>
      <c r="X50" s="390">
        <f>IFERROR(SUM(X47:X48),"0")</f>
        <v>75.600000000000009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40</v>
      </c>
      <c r="X63" s="389">
        <f t="shared" si="6"/>
        <v>44.8</v>
      </c>
      <c r="Y63" s="36">
        <f t="shared" si="7"/>
        <v>8.6999999999999994E-2</v>
      </c>
      <c r="Z63" s="56"/>
      <c r="AA63" s="57"/>
      <c r="AE63" s="64"/>
      <c r="BB63" s="84" t="s">
        <v>1</v>
      </c>
      <c r="BL63" s="64">
        <f t="shared" si="8"/>
        <v>41.714285714285715</v>
      </c>
      <c r="BM63" s="64">
        <f t="shared" si="9"/>
        <v>46.720000000000006</v>
      </c>
      <c r="BN63" s="64">
        <f t="shared" si="10"/>
        <v>6.3775510204081634E-2</v>
      </c>
      <c r="BO63" s="64">
        <f t="shared" si="11"/>
        <v>7.1428571428571425E-2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</v>
      </c>
      <c r="X65" s="389">
        <f t="shared" si="6"/>
        <v>21.6</v>
      </c>
      <c r="Y65" s="36">
        <f t="shared" si="7"/>
        <v>4.3499999999999997E-2</v>
      </c>
      <c r="Z65" s="56"/>
      <c r="AA65" s="57"/>
      <c r="AE65" s="64"/>
      <c r="BB65" s="86" t="s">
        <v>1</v>
      </c>
      <c r="BL65" s="64">
        <f t="shared" si="8"/>
        <v>20.888888888888886</v>
      </c>
      <c r="BM65" s="64">
        <f t="shared" si="9"/>
        <v>22.56</v>
      </c>
      <c r="BN65" s="64">
        <f t="shared" si="10"/>
        <v>3.306878306878306E-2</v>
      </c>
      <c r="BO65" s="64">
        <f t="shared" si="11"/>
        <v>3.5714285714285712E-2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93</v>
      </c>
      <c r="X66" s="389">
        <f t="shared" si="6"/>
        <v>100.8</v>
      </c>
      <c r="Y66" s="36">
        <f t="shared" si="7"/>
        <v>0.19574999999999998</v>
      </c>
      <c r="Z66" s="56"/>
      <c r="AA66" s="57"/>
      <c r="AE66" s="64"/>
      <c r="BB66" s="87" t="s">
        <v>1</v>
      </c>
      <c r="BL66" s="64">
        <f t="shared" si="8"/>
        <v>96.985714285714295</v>
      </c>
      <c r="BM66" s="64">
        <f t="shared" si="9"/>
        <v>105.12</v>
      </c>
      <c r="BN66" s="64">
        <f t="shared" si="10"/>
        <v>0.1482780612244898</v>
      </c>
      <c r="BO66" s="64">
        <f t="shared" si="11"/>
        <v>0.1607142857142857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13.726851851851851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15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0.32624999999999998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153</v>
      </c>
      <c r="X82" s="390">
        <f>IFERROR(SUM(X61:X80),"0")</f>
        <v>167.2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53</v>
      </c>
      <c r="X101" s="389">
        <f t="shared" ref="X101:X115" si="18">IFERROR(IF(W101="",0,CEILING((W101/$H101),1)*$H101),"")</f>
        <v>58.800000000000004</v>
      </c>
      <c r="Y101" s="36">
        <f>IFERROR(IF(X101=0,"",ROUNDUP(X101/H101,0)*0.02175),"")</f>
        <v>0.15225</v>
      </c>
      <c r="Z101" s="56"/>
      <c r="AA101" s="57"/>
      <c r="AE101" s="64"/>
      <c r="BB101" s="113" t="s">
        <v>1</v>
      </c>
      <c r="BL101" s="64">
        <f t="shared" ref="BL101:BL115" si="19">IFERROR(W101*I101/H101,"0")</f>
        <v>56.558571428571433</v>
      </c>
      <c r="BM101" s="64">
        <f t="shared" ref="BM101:BM115" si="20">IFERROR(X101*I101/H101,"0")</f>
        <v>62.748000000000005</v>
      </c>
      <c r="BN101" s="64">
        <f t="shared" ref="BN101:BN115" si="21">IFERROR(1/J101*(W101/H101),"0")</f>
        <v>0.11267006802721087</v>
      </c>
      <c r="BO101" s="64">
        <f t="shared" ref="BO101:BO115" si="22">IFERROR(1/J101*(X101/H101),"0")</f>
        <v>0.125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49</v>
      </c>
      <c r="X103" s="389">
        <f t="shared" si="18"/>
        <v>50.400000000000006</v>
      </c>
      <c r="Y103" s="36">
        <f>IFERROR(IF(X103=0,"",ROUNDUP(X103/H103,0)*0.02175),"")</f>
        <v>0.1305</v>
      </c>
      <c r="Z103" s="56"/>
      <c r="AA103" s="57"/>
      <c r="AE103" s="64"/>
      <c r="BB103" s="115" t="s">
        <v>1</v>
      </c>
      <c r="BL103" s="64">
        <f t="shared" si="19"/>
        <v>52.290000000000006</v>
      </c>
      <c r="BM103" s="64">
        <f t="shared" si="20"/>
        <v>53.784000000000006</v>
      </c>
      <c r="BN103" s="64">
        <f t="shared" si="21"/>
        <v>0.10416666666666666</v>
      </c>
      <c r="BO103" s="64">
        <f t="shared" si="22"/>
        <v>0.10714285714285714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18</v>
      </c>
      <c r="X114" s="389">
        <f t="shared" si="18"/>
        <v>18</v>
      </c>
      <c r="Y114" s="36">
        <f>IFERROR(IF(X114=0,"",ROUNDUP(X114/H114,0)*0.00753),"")</f>
        <v>7.5300000000000006E-2</v>
      </c>
      <c r="Z114" s="56"/>
      <c r="AA114" s="57"/>
      <c r="AE114" s="64"/>
      <c r="BB114" s="126" t="s">
        <v>1</v>
      </c>
      <c r="BL114" s="64">
        <f t="shared" si="19"/>
        <v>20.659999999999997</v>
      </c>
      <c r="BM114" s="64">
        <f t="shared" si="20"/>
        <v>20.659999999999997</v>
      </c>
      <c r="BN114" s="64">
        <f t="shared" si="21"/>
        <v>6.4102564102564097E-2</v>
      </c>
      <c r="BO114" s="64">
        <f t="shared" si="22"/>
        <v>6.4102564102564097E-2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22.142857142857142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23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0.35804999999999998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120</v>
      </c>
      <c r="X117" s="390">
        <f>IFERROR(SUM(X101:X115),"0")</f>
        <v>127.20000000000002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71</v>
      </c>
      <c r="X121" s="389">
        <f t="shared" si="23"/>
        <v>75.600000000000009</v>
      </c>
      <c r="Y121" s="36">
        <f>IFERROR(IF(X121=0,"",ROUNDUP(X121/H121,0)*0.02175),"")</f>
        <v>0.19574999999999998</v>
      </c>
      <c r="Z121" s="56"/>
      <c r="AA121" s="57"/>
      <c r="AE121" s="64"/>
      <c r="BB121" s="130" t="s">
        <v>1</v>
      </c>
      <c r="BL121" s="64">
        <f t="shared" si="24"/>
        <v>75.767142857142858</v>
      </c>
      <c r="BM121" s="64">
        <f t="shared" si="25"/>
        <v>80.676000000000016</v>
      </c>
      <c r="BN121" s="64">
        <f t="shared" si="26"/>
        <v>0.15093537414965985</v>
      </c>
      <c r="BO121" s="64">
        <f t="shared" si="27"/>
        <v>0.1607142857142857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8.4523809523809526</v>
      </c>
      <c r="X125" s="390">
        <f>IFERROR(X119/H119,"0")+IFERROR(X120/H120,"0")+IFERROR(X121/H121,"0")+IFERROR(X122/H122,"0")+IFERROR(X123/H123,"0")+IFERROR(X124/H124,"0")</f>
        <v>9</v>
      </c>
      <c r="Y125" s="390">
        <f>IFERROR(IF(Y119="",0,Y119),"0")+IFERROR(IF(Y120="",0,Y120),"0")+IFERROR(IF(Y121="",0,Y121),"0")+IFERROR(IF(Y122="",0,Y122),"0")+IFERROR(IF(Y123="",0,Y123),"0")+IFERROR(IF(Y124="",0,Y124),"0")</f>
        <v>0.19574999999999998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71</v>
      </c>
      <c r="X126" s="390">
        <f>IFERROR(SUM(X119:X124),"0")</f>
        <v>75.600000000000009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13</v>
      </c>
      <c r="X129" s="389">
        <f>IFERROR(IF(W129="",0,CEILING((W129/$H129),1)*$H129),"")</f>
        <v>16.8</v>
      </c>
      <c r="Y129" s="36">
        <f>IFERROR(IF(X129=0,"",ROUNDUP(X129/H129,0)*0.02175),"")</f>
        <v>4.3499999999999997E-2</v>
      </c>
      <c r="Z129" s="56"/>
      <c r="AA129" s="57"/>
      <c r="AE129" s="64"/>
      <c r="BB129" s="134" t="s">
        <v>1</v>
      </c>
      <c r="BL129" s="64">
        <f>IFERROR(W129*I129/H129,"0")</f>
        <v>13.863571428571429</v>
      </c>
      <c r="BM129" s="64">
        <f>IFERROR(X129*I129/H129,"0")</f>
        <v>17.916</v>
      </c>
      <c r="BN129" s="64">
        <f>IFERROR(1/J129*(W129/H129),"0")</f>
        <v>2.7636054421768703E-2</v>
      </c>
      <c r="BO129" s="64">
        <f>IFERROR(1/J129*(X129/H129),"0")</f>
        <v>3.5714285714285712E-2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1.5476190476190474</v>
      </c>
      <c r="X134" s="390">
        <f>IFERROR(X129/H129,"0")+IFERROR(X130/H130,"0")+IFERROR(X131/H131,"0")+IFERROR(X132/H132,"0")+IFERROR(X133/H133,"0")</f>
        <v>2</v>
      </c>
      <c r="Y134" s="390">
        <f>IFERROR(IF(Y129="",0,Y129),"0")+IFERROR(IF(Y130="",0,Y130),"0")+IFERROR(IF(Y131="",0,Y131),"0")+IFERROR(IF(Y132="",0,Y132),"0")+IFERROR(IF(Y133="",0,Y133),"0")</f>
        <v>4.3499999999999997E-2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13</v>
      </c>
      <c r="X135" s="390">
        <f>IFERROR(SUM(X129:X133),"0")</f>
        <v>16.8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106</v>
      </c>
      <c r="X149" s="389">
        <f t="shared" ref="X149:X157" si="34">IFERROR(IF(W149="",0,CEILING((W149/$H149),1)*$H149),"")</f>
        <v>109.2</v>
      </c>
      <c r="Y149" s="36">
        <f>IFERROR(IF(X149=0,"",ROUNDUP(X149/H149,0)*0.00753),"")</f>
        <v>0.19578000000000001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112.56190476190476</v>
      </c>
      <c r="BM149" s="64">
        <f t="shared" ref="BM149:BM157" si="36">IFERROR(X149*I149/H149,"0")</f>
        <v>115.96</v>
      </c>
      <c r="BN149" s="64">
        <f t="shared" ref="BN149:BN157" si="37">IFERROR(1/J149*(W149/H149),"0")</f>
        <v>0.16178266178266176</v>
      </c>
      <c r="BO149" s="64">
        <f t="shared" ref="BO149:BO157" si="38">IFERROR(1/J149*(X149/H149),"0")</f>
        <v>0.16666666666666666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25.238095238095237</v>
      </c>
      <c r="X158" s="390">
        <f>IFERROR(X149/H149,"0")+IFERROR(X150/H150,"0")+IFERROR(X151/H151,"0")+IFERROR(X152/H152,"0")+IFERROR(X153/H153,"0")+IFERROR(X154/H154,"0")+IFERROR(X155/H155,"0")+IFERROR(X156/H156,"0")+IFERROR(X157/H157,"0")</f>
        <v>26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0.19578000000000001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106</v>
      </c>
      <c r="X159" s="390">
        <f>IFERROR(SUM(X149:X157),"0")</f>
        <v>109.2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79</v>
      </c>
      <c r="X172" s="389">
        <f t="shared" ref="X172:X179" si="39">IFERROR(IF(W172="",0,CEILING((W172/$H172),1)*$H172),"")</f>
        <v>81</v>
      </c>
      <c r="Y172" s="36">
        <f>IFERROR(IF(X172=0,"",ROUNDUP(X172/H172,0)*0.00937),"")</f>
        <v>0.14055000000000001</v>
      </c>
      <c r="Z172" s="56"/>
      <c r="AA172" s="57"/>
      <c r="AE172" s="64"/>
      <c r="BB172" s="158" t="s">
        <v>1</v>
      </c>
      <c r="BL172" s="64">
        <f t="shared" ref="BL172:BL179" si="40">IFERROR(W172*I172/H172,"0")</f>
        <v>82.072222222222223</v>
      </c>
      <c r="BM172" s="64">
        <f t="shared" ref="BM172:BM179" si="41">IFERROR(X172*I172/H172,"0")</f>
        <v>84.15</v>
      </c>
      <c r="BN172" s="64">
        <f t="shared" ref="BN172:BN179" si="42">IFERROR(1/J172*(W172/H172),"0")</f>
        <v>0.12191358024691357</v>
      </c>
      <c r="BO172" s="64">
        <f t="shared" ref="BO172:BO179" si="43">IFERROR(1/J172*(X172/H172),"0")</f>
        <v>0.12499999999999999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30</v>
      </c>
      <c r="X173" s="389">
        <f t="shared" si="39"/>
        <v>32.400000000000006</v>
      </c>
      <c r="Y173" s="36">
        <f>IFERROR(IF(X173=0,"",ROUNDUP(X173/H173,0)*0.00937),"")</f>
        <v>5.6219999999999999E-2</v>
      </c>
      <c r="Z173" s="56"/>
      <c r="AA173" s="57"/>
      <c r="AE173" s="64"/>
      <c r="BB173" s="159" t="s">
        <v>1</v>
      </c>
      <c r="BL173" s="64">
        <f t="shared" si="40"/>
        <v>31.166666666666668</v>
      </c>
      <c r="BM173" s="64">
        <f t="shared" si="41"/>
        <v>33.660000000000004</v>
      </c>
      <c r="BN173" s="64">
        <f t="shared" si="42"/>
        <v>4.6296296296296294E-2</v>
      </c>
      <c r="BO173" s="64">
        <f t="shared" si="43"/>
        <v>5.000000000000001E-2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20.185185185185183</v>
      </c>
      <c r="X180" s="390">
        <f>IFERROR(X172/H172,"0")+IFERROR(X173/H173,"0")+IFERROR(X174/H174,"0")+IFERROR(X175/H175,"0")+IFERROR(X176/H176,"0")+IFERROR(X177/H177,"0")+IFERROR(X178/H178,"0")+IFERROR(X179/H179,"0")</f>
        <v>21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0.19677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109</v>
      </c>
      <c r="X181" s="390">
        <f>IFERROR(SUM(X172:X179),"0")</f>
        <v>113.4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79</v>
      </c>
      <c r="X186" s="389">
        <f t="shared" si="44"/>
        <v>85.8</v>
      </c>
      <c r="Y186" s="36">
        <f>IFERROR(IF(X186=0,"",ROUNDUP(X186/H186,0)*0.02175),"")</f>
        <v>0.23924999999999999</v>
      </c>
      <c r="Z186" s="56"/>
      <c r="AA186" s="57"/>
      <c r="AE186" s="64"/>
      <c r="BB186" s="169" t="s">
        <v>1</v>
      </c>
      <c r="BL186" s="64">
        <f t="shared" si="45"/>
        <v>84.712307692307704</v>
      </c>
      <c r="BM186" s="64">
        <f t="shared" si="46"/>
        <v>92.004000000000005</v>
      </c>
      <c r="BN186" s="64">
        <f t="shared" si="47"/>
        <v>0.18086080586080583</v>
      </c>
      <c r="BO186" s="64">
        <f t="shared" si="48"/>
        <v>0.19642857142857142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12</v>
      </c>
      <c r="X189" s="389">
        <f t="shared" si="44"/>
        <v>12</v>
      </c>
      <c r="Y189" s="36">
        <f>IFERROR(IF(X189=0,"",ROUNDUP(X189/H189,0)*0.00753),"")</f>
        <v>3.7650000000000003E-2</v>
      </c>
      <c r="Z189" s="56"/>
      <c r="AA189" s="57"/>
      <c r="AE189" s="64"/>
      <c r="BB189" s="172" t="s">
        <v>1</v>
      </c>
      <c r="BL189" s="64">
        <f t="shared" si="45"/>
        <v>13.360000000000001</v>
      </c>
      <c r="BM189" s="64">
        <f t="shared" si="46"/>
        <v>13.360000000000001</v>
      </c>
      <c r="BN189" s="64">
        <f t="shared" si="47"/>
        <v>3.2051282051282048E-2</v>
      </c>
      <c r="BO189" s="64">
        <f t="shared" si="48"/>
        <v>3.2051282051282048E-2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64</v>
      </c>
      <c r="X191" s="389">
        <f t="shared" si="44"/>
        <v>64.8</v>
      </c>
      <c r="Y191" s="36">
        <f>IFERROR(IF(X191=0,"",ROUNDUP(X191/H191,0)*0.00753),"")</f>
        <v>0.20331000000000002</v>
      </c>
      <c r="Z191" s="56"/>
      <c r="AA191" s="57"/>
      <c r="AE191" s="64"/>
      <c r="BB191" s="174" t="s">
        <v>1</v>
      </c>
      <c r="BL191" s="64">
        <f t="shared" si="45"/>
        <v>69.333333333333343</v>
      </c>
      <c r="BM191" s="64">
        <f t="shared" si="46"/>
        <v>70.2</v>
      </c>
      <c r="BN191" s="64">
        <f t="shared" si="47"/>
        <v>0.17094017094017094</v>
      </c>
      <c r="BO191" s="64">
        <f t="shared" si="48"/>
        <v>0.17307692307692307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41</v>
      </c>
      <c r="X193" s="389">
        <f t="shared" si="44"/>
        <v>43.199999999999996</v>
      </c>
      <c r="Y193" s="36">
        <f>IFERROR(IF(X193=0,"",ROUNDUP(X193/H193,0)*0.00753),"")</f>
        <v>0.13553999999999999</v>
      </c>
      <c r="Z193" s="56"/>
      <c r="AA193" s="57"/>
      <c r="AE193" s="64"/>
      <c r="BB193" s="176" t="s">
        <v>1</v>
      </c>
      <c r="BL193" s="64">
        <f t="shared" si="45"/>
        <v>45.954166666666666</v>
      </c>
      <c r="BM193" s="64">
        <f t="shared" si="46"/>
        <v>48.419999999999995</v>
      </c>
      <c r="BN193" s="64">
        <f t="shared" si="47"/>
        <v>0.10950854700854702</v>
      </c>
      <c r="BO193" s="64">
        <f t="shared" si="48"/>
        <v>0.11538461538461538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52</v>
      </c>
      <c r="X194" s="389">
        <f t="shared" si="44"/>
        <v>52.8</v>
      </c>
      <c r="Y194" s="36">
        <f>IFERROR(IF(X194=0,"",ROUNDUP(X194/H194,0)*0.00753),"")</f>
        <v>0.16566</v>
      </c>
      <c r="Z194" s="56"/>
      <c r="AA194" s="57"/>
      <c r="AE194" s="64"/>
      <c r="BB194" s="177" t="s">
        <v>1</v>
      </c>
      <c r="BL194" s="64">
        <f t="shared" si="45"/>
        <v>57.893333333333345</v>
      </c>
      <c r="BM194" s="64">
        <f t="shared" si="46"/>
        <v>58.784000000000006</v>
      </c>
      <c r="BN194" s="64">
        <f t="shared" si="47"/>
        <v>0.1388888888888889</v>
      </c>
      <c r="BO194" s="64">
        <f t="shared" si="48"/>
        <v>0.14102564102564102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91</v>
      </c>
      <c r="X195" s="389">
        <f t="shared" si="44"/>
        <v>91.2</v>
      </c>
      <c r="Y195" s="36">
        <f>IFERROR(IF(X195=0,"",ROUNDUP(X195/H195,0)*0.00753),"")</f>
        <v>0.28614000000000001</v>
      </c>
      <c r="Z195" s="56"/>
      <c r="AA195" s="57"/>
      <c r="AE195" s="64"/>
      <c r="BB195" s="178" t="s">
        <v>1</v>
      </c>
      <c r="BL195" s="64">
        <f t="shared" si="45"/>
        <v>101.31333333333335</v>
      </c>
      <c r="BM195" s="64">
        <f t="shared" si="46"/>
        <v>101.53600000000002</v>
      </c>
      <c r="BN195" s="64">
        <f t="shared" si="47"/>
        <v>0.24305555555555558</v>
      </c>
      <c r="BO195" s="64">
        <f t="shared" si="48"/>
        <v>0.24358974358974358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66</v>
      </c>
      <c r="X196" s="389">
        <f t="shared" si="44"/>
        <v>67.2</v>
      </c>
      <c r="Y196" s="36">
        <f>IFERROR(IF(X196=0,"",ROUNDUP(X196/H196,0)*0.00753),"")</f>
        <v>0.21084</v>
      </c>
      <c r="Z196" s="56"/>
      <c r="AA196" s="57"/>
      <c r="AE196" s="64"/>
      <c r="BB196" s="179" t="s">
        <v>1</v>
      </c>
      <c r="BL196" s="64">
        <f t="shared" si="45"/>
        <v>73.48</v>
      </c>
      <c r="BM196" s="64">
        <f t="shared" si="46"/>
        <v>74.816000000000003</v>
      </c>
      <c r="BN196" s="64">
        <f t="shared" si="47"/>
        <v>0.17628205128205127</v>
      </c>
      <c r="BO196" s="64">
        <f t="shared" si="48"/>
        <v>0.17948717948717952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42</v>
      </c>
      <c r="X197" s="389">
        <f t="shared" si="44"/>
        <v>43.199999999999996</v>
      </c>
      <c r="Y197" s="36">
        <f>IFERROR(IF(X197=0,"",ROUNDUP(X197/H197,0)*0.00753),"")</f>
        <v>0.13553999999999999</v>
      </c>
      <c r="Z197" s="56"/>
      <c r="AA197" s="57"/>
      <c r="AE197" s="64"/>
      <c r="BB197" s="180" t="s">
        <v>1</v>
      </c>
      <c r="BL197" s="64">
        <f t="shared" si="45"/>
        <v>46.865000000000002</v>
      </c>
      <c r="BM197" s="64">
        <f t="shared" si="46"/>
        <v>48.203999999999994</v>
      </c>
      <c r="BN197" s="64">
        <f t="shared" si="47"/>
        <v>0.11217948717948717</v>
      </c>
      <c r="BO197" s="64">
        <f t="shared" si="48"/>
        <v>0.11538461538461538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163.46153846153845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167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1.4139299999999999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447</v>
      </c>
      <c r="X199" s="390">
        <f>IFERROR(SUM(X183:X197),"0")</f>
        <v>460.19999999999993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44</v>
      </c>
      <c r="X203" s="389">
        <f>IFERROR(IF(W203="",0,CEILING((W203/$H203),1)*$H203),"")</f>
        <v>45.6</v>
      </c>
      <c r="Y203" s="36">
        <f>IFERROR(IF(X203=0,"",ROUNDUP(X203/H203,0)*0.00753),"")</f>
        <v>0.14307</v>
      </c>
      <c r="Z203" s="56"/>
      <c r="AA203" s="57"/>
      <c r="AE203" s="64"/>
      <c r="BB203" s="183" t="s">
        <v>1</v>
      </c>
      <c r="BL203" s="64">
        <f>IFERROR(W203*I203/H203,"0")</f>
        <v>48.986666666666672</v>
      </c>
      <c r="BM203" s="64">
        <f>IFERROR(X203*I203/H203,"0")</f>
        <v>50.768000000000008</v>
      </c>
      <c r="BN203" s="64">
        <f>IFERROR(1/J203*(W203/H203),"0")</f>
        <v>0.11752136752136753</v>
      </c>
      <c r="BO203" s="64">
        <f>IFERROR(1/J203*(X203/H203),"0")</f>
        <v>0.12179487179487179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6</v>
      </c>
      <c r="X204" s="389">
        <f>IFERROR(IF(W204="",0,CEILING((W204/$H204),1)*$H204),"")</f>
        <v>7.1999999999999993</v>
      </c>
      <c r="Y204" s="36">
        <f>IFERROR(IF(X204=0,"",ROUNDUP(X204/H204,0)*0.00753),"")</f>
        <v>2.2589999999999999E-2</v>
      </c>
      <c r="Z204" s="56"/>
      <c r="AA204" s="57"/>
      <c r="AE204" s="64"/>
      <c r="BB204" s="184" t="s">
        <v>1</v>
      </c>
      <c r="BL204" s="64">
        <f>IFERROR(W204*I204/H204,"0")</f>
        <v>6.6800000000000006</v>
      </c>
      <c r="BM204" s="64">
        <f>IFERROR(X204*I204/H204,"0")</f>
        <v>8.016</v>
      </c>
      <c r="BN204" s="64">
        <f>IFERROR(1/J204*(W204/H204),"0")</f>
        <v>1.6025641025641024E-2</v>
      </c>
      <c r="BO204" s="64">
        <f>IFERROR(1/J204*(X204/H204),"0")</f>
        <v>1.9230769230769232E-2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20.833333333333336</v>
      </c>
      <c r="X205" s="390">
        <f>IFERROR(X201/H201,"0")+IFERROR(X202/H202,"0")+IFERROR(X203/H203,"0")+IFERROR(X204/H204,"0")</f>
        <v>22</v>
      </c>
      <c r="Y205" s="390">
        <f>IFERROR(IF(Y201="",0,Y201),"0")+IFERROR(IF(Y202="",0,Y202),"0")+IFERROR(IF(Y203="",0,Y203),"0")+IFERROR(IF(Y204="",0,Y204),"0")</f>
        <v>0.16566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50</v>
      </c>
      <c r="X206" s="390">
        <f>IFERROR(SUM(X201:X204),"0")</f>
        <v>52.8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30</v>
      </c>
      <c r="X211" s="389">
        <f t="shared" si="49"/>
        <v>34.799999999999997</v>
      </c>
      <c r="Y211" s="36">
        <f>IFERROR(IF(X211=0,"",ROUNDUP(X211/H211,0)*0.02175),"")</f>
        <v>6.5250000000000002E-2</v>
      </c>
      <c r="Z211" s="56"/>
      <c r="AA211" s="57"/>
      <c r="AE211" s="64"/>
      <c r="BB211" s="187" t="s">
        <v>1</v>
      </c>
      <c r="BL211" s="64">
        <f t="shared" si="50"/>
        <v>31.241379310344826</v>
      </c>
      <c r="BM211" s="64">
        <f t="shared" si="51"/>
        <v>36.239999999999995</v>
      </c>
      <c r="BN211" s="64">
        <f t="shared" si="52"/>
        <v>4.6182266009852216E-2</v>
      </c>
      <c r="BO211" s="64">
        <f t="shared" si="53"/>
        <v>5.3571428571428568E-2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10</v>
      </c>
      <c r="X214" s="389">
        <f t="shared" si="49"/>
        <v>12</v>
      </c>
      <c r="Y214" s="36">
        <f>IFERROR(IF(X214=0,"",ROUNDUP(X214/H214,0)*0.00937),"")</f>
        <v>2.811E-2</v>
      </c>
      <c r="Z214" s="56"/>
      <c r="AA214" s="57"/>
      <c r="AE214" s="64"/>
      <c r="BB214" s="190" t="s">
        <v>1</v>
      </c>
      <c r="BL214" s="64">
        <f t="shared" si="50"/>
        <v>10.600000000000001</v>
      </c>
      <c r="BM214" s="64">
        <f t="shared" si="51"/>
        <v>12.72</v>
      </c>
      <c r="BN214" s="64">
        <f t="shared" si="52"/>
        <v>2.0833333333333332E-2</v>
      </c>
      <c r="BO214" s="64">
        <f t="shared" si="53"/>
        <v>2.5000000000000001E-2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5.0862068965517242</v>
      </c>
      <c r="X216" s="390">
        <f>IFERROR(X209/H209,"0")+IFERROR(X210/H210,"0")+IFERROR(X211/H211,"0")+IFERROR(X212/H212,"0")+IFERROR(X213/H213,"0")+IFERROR(X214/H214,"0")+IFERROR(X215/H215,"0")</f>
        <v>6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9.3359999999999999E-2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40</v>
      </c>
      <c r="X217" s="390">
        <f>IFERROR(SUM(X209:X215),"0")</f>
        <v>46.8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20</v>
      </c>
      <c r="X226" s="389">
        <f t="shared" ref="X226:X231" si="54">IFERROR(IF(W226="",0,CEILING((W226/$H226),1)*$H226),"")</f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5" t="s">
        <v>1</v>
      </c>
      <c r="BL226" s="64">
        <f t="shared" ref="BL226:BL231" si="55">IFERROR(W226*I226/H226,"0")</f>
        <v>20.827586206896552</v>
      </c>
      <c r="BM226" s="64">
        <f t="shared" ref="BM226:BM231" si="56">IFERROR(X226*I226/H226,"0")</f>
        <v>24.159999999999997</v>
      </c>
      <c r="BN226" s="64">
        <f t="shared" ref="BN226:BN231" si="57">IFERROR(1/J226*(W226/H226),"0")</f>
        <v>3.0788177339901478E-2</v>
      </c>
      <c r="BO226" s="64">
        <f t="shared" ref="BO226:BO231" si="58">IFERROR(1/J226*(X226/H226),"0")</f>
        <v>3.5714285714285712E-2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19</v>
      </c>
      <c r="X229" s="389">
        <f t="shared" si="54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8" t="s">
        <v>1</v>
      </c>
      <c r="BL229" s="64">
        <f t="shared" si="55"/>
        <v>20.14</v>
      </c>
      <c r="BM229" s="64">
        <f t="shared" si="56"/>
        <v>21.200000000000003</v>
      </c>
      <c r="BN229" s="64">
        <f t="shared" si="57"/>
        <v>3.9583333333333331E-2</v>
      </c>
      <c r="BO229" s="64">
        <f t="shared" si="58"/>
        <v>4.1666666666666664E-2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6.4741379310344831</v>
      </c>
      <c r="X232" s="390">
        <f>IFERROR(X226/H226,"0")+IFERROR(X227/H227,"0")+IFERROR(X228/H228,"0")+IFERROR(X229/H229,"0")+IFERROR(X230/H230,"0")+IFERROR(X231/H231,"0")</f>
        <v>7</v>
      </c>
      <c r="Y232" s="390">
        <f>IFERROR(IF(Y226="",0,Y226),"0")+IFERROR(IF(Y227="",0,Y227),"0")+IFERROR(IF(Y228="",0,Y228),"0")+IFERROR(IF(Y229="",0,Y229),"0")+IFERROR(IF(Y230="",0,Y230),"0")+IFERROR(IF(Y231="",0,Y231),"0")</f>
        <v>9.035E-2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39</v>
      </c>
      <c r="X233" s="390">
        <f>IFERROR(SUM(X226:X231),"0")</f>
        <v>43.2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30</v>
      </c>
      <c r="X252" s="389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4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7.1428571428571423</v>
      </c>
      <c r="X256" s="390">
        <f>IFERROR(X252/H252,"0")+IFERROR(X253/H253,"0")+IFERROR(X254/H254,"0")+IFERROR(X255/H255,"0")</f>
        <v>8</v>
      </c>
      <c r="Y256" s="390">
        <f>IFERROR(IF(Y252="",0,Y252),"0")+IFERROR(IF(Y253="",0,Y253),"0")+IFERROR(IF(Y254="",0,Y254),"0")+IFERROR(IF(Y255="",0,Y255),"0")</f>
        <v>6.0240000000000002E-2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30</v>
      </c>
      <c r="X257" s="390">
        <f>IFERROR(SUM(X252:X255),"0")</f>
        <v>33.6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71</v>
      </c>
      <c r="X272" s="389">
        <f>IFERROR(IF(W272="",0,CEILING((W272/$H272),1)*$H272),"")</f>
        <v>75.600000000000009</v>
      </c>
      <c r="Y272" s="36">
        <f>IFERROR(IF(X272=0,"",ROUNDUP(X272/H272,0)*0.02175),"")</f>
        <v>0.19574999999999998</v>
      </c>
      <c r="Z272" s="56"/>
      <c r="AA272" s="57"/>
      <c r="AE272" s="64"/>
      <c r="BB272" s="228" t="s">
        <v>1</v>
      </c>
      <c r="BL272" s="64">
        <f>IFERROR(W272*I272/H272,"0")</f>
        <v>75.767142857142858</v>
      </c>
      <c r="BM272" s="64">
        <f>IFERROR(X272*I272/H272,"0")</f>
        <v>80.676000000000016</v>
      </c>
      <c r="BN272" s="64">
        <f>IFERROR(1/J272*(W272/H272),"0")</f>
        <v>0.15093537414965985</v>
      </c>
      <c r="BO272" s="64">
        <f>IFERROR(1/J272*(X272/H272),"0")</f>
        <v>0.1607142857142857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50</v>
      </c>
      <c r="X274" s="389">
        <f>IFERROR(IF(W274="",0,CEILING((W274/$H274),1)*$H274),"")</f>
        <v>54.6</v>
      </c>
      <c r="Y274" s="36">
        <f>IFERROR(IF(X274=0,"",ROUNDUP(X274/H274,0)*0.02175),"")</f>
        <v>0.15225</v>
      </c>
      <c r="Z274" s="56"/>
      <c r="AA274" s="57"/>
      <c r="AE274" s="64"/>
      <c r="BB274" s="230" t="s">
        <v>1</v>
      </c>
      <c r="BL274" s="64">
        <f>IFERROR(W274*I274/H274,"0")</f>
        <v>53.61538461538462</v>
      </c>
      <c r="BM274" s="64">
        <f>IFERROR(X274*I274/H274,"0")</f>
        <v>58.548000000000009</v>
      </c>
      <c r="BN274" s="64">
        <f>IFERROR(1/J274*(W274/H274),"0")</f>
        <v>0.11446886446886446</v>
      </c>
      <c r="BO274" s="64">
        <f>IFERROR(1/J274*(X274/H274),"0")</f>
        <v>0.125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20</v>
      </c>
      <c r="X275" s="389">
        <f>IFERROR(IF(W275="",0,CEILING((W275/$H275),1)*$H275),"")</f>
        <v>25.200000000000003</v>
      </c>
      <c r="Y275" s="36">
        <f>IFERROR(IF(X275=0,"",ROUNDUP(X275/H275,0)*0.02175),"")</f>
        <v>6.5250000000000002E-2</v>
      </c>
      <c r="Z275" s="56"/>
      <c r="AA275" s="57"/>
      <c r="AE275" s="64"/>
      <c r="BB275" s="231" t="s">
        <v>1</v>
      </c>
      <c r="BL275" s="64">
        <f>IFERROR(W275*I275/H275,"0")</f>
        <v>21.342857142857142</v>
      </c>
      <c r="BM275" s="64">
        <f>IFERROR(X275*I275/H275,"0")</f>
        <v>26.892000000000003</v>
      </c>
      <c r="BN275" s="64">
        <f>IFERROR(1/J275*(W275/H275),"0")</f>
        <v>4.2517006802721087E-2</v>
      </c>
      <c r="BO275" s="64">
        <f>IFERROR(1/J275*(X275/H275),"0")</f>
        <v>5.3571428571428568E-2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17.243589743589745</v>
      </c>
      <c r="X276" s="390">
        <f>IFERROR(X272/H272,"0")+IFERROR(X273/H273,"0")+IFERROR(X274/H274,"0")+IFERROR(X275/H275,"0")</f>
        <v>19</v>
      </c>
      <c r="Y276" s="390">
        <f>IFERROR(IF(Y272="",0,Y272),"0")+IFERROR(IF(Y273="",0,Y273),"0")+IFERROR(IF(Y274="",0,Y274),"0")+IFERROR(IF(Y275="",0,Y275),"0")</f>
        <v>0.41325000000000001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141</v>
      </c>
      <c r="X277" s="390">
        <f>IFERROR(SUM(X272:X275),"0")</f>
        <v>155.40000000000003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10</v>
      </c>
      <c r="X281" s="389">
        <f>IFERROR(IF(W281="",0,CEILING((W281/$H281),1)*$H281),"")</f>
        <v>10.199999999999999</v>
      </c>
      <c r="Y281" s="36">
        <f>IFERROR(IF(X281=0,"",ROUNDUP(X281/H281,0)*0.00753),"")</f>
        <v>3.0120000000000001E-2</v>
      </c>
      <c r="Z281" s="56"/>
      <c r="AA281" s="57"/>
      <c r="AE281" s="64"/>
      <c r="BB281" s="234" t="s">
        <v>1</v>
      </c>
      <c r="BL281" s="64">
        <f>IFERROR(W281*I281/H281,"0")</f>
        <v>11.372549019607844</v>
      </c>
      <c r="BM281" s="64">
        <f>IFERROR(X281*I281/H281,"0")</f>
        <v>11.6</v>
      </c>
      <c r="BN281" s="64">
        <f>IFERROR(1/J281*(W281/H281),"0")</f>
        <v>2.513826043237808E-2</v>
      </c>
      <c r="BO281" s="64">
        <f>IFERROR(1/J281*(X281/H281),"0")</f>
        <v>2.564102564102564E-2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3.9215686274509807</v>
      </c>
      <c r="X282" s="390">
        <f>IFERROR(X279/H279,"0")+IFERROR(X280/H280,"0")+IFERROR(X281/H281,"0")</f>
        <v>4</v>
      </c>
      <c r="Y282" s="390">
        <f>IFERROR(IF(Y279="",0,Y279),"0")+IFERROR(IF(Y280="",0,Y280),"0")+IFERROR(IF(Y281="",0,Y281),"0")</f>
        <v>3.0120000000000001E-2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10</v>
      </c>
      <c r="X283" s="390">
        <f>IFERROR(SUM(X279:X281),"0")</f>
        <v>10.199999999999999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2137</v>
      </c>
      <c r="X330" s="389">
        <f t="shared" si="75"/>
        <v>2145</v>
      </c>
      <c r="Y330" s="36">
        <f>IFERROR(IF(X330=0,"",ROUNDUP(X330/H330,0)*0.02175),"")</f>
        <v>3.1102499999999997</v>
      </c>
      <c r="Z330" s="56"/>
      <c r="AA330" s="57"/>
      <c r="AE330" s="64"/>
      <c r="BB330" s="255" t="s">
        <v>1</v>
      </c>
      <c r="BL330" s="64">
        <f t="shared" si="76"/>
        <v>2205.384</v>
      </c>
      <c r="BM330" s="64">
        <f t="shared" si="77"/>
        <v>2213.64</v>
      </c>
      <c r="BN330" s="64">
        <f t="shared" si="78"/>
        <v>2.9680555555555554</v>
      </c>
      <c r="BO330" s="64">
        <f t="shared" si="79"/>
        <v>2.9791666666666665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1562</v>
      </c>
      <c r="X332" s="389">
        <f t="shared" si="75"/>
        <v>1575</v>
      </c>
      <c r="Y332" s="36">
        <f>IFERROR(IF(X332=0,"",ROUNDUP(X332/H332,0)*0.02175),"")</f>
        <v>2.2837499999999999</v>
      </c>
      <c r="Z332" s="56"/>
      <c r="AA332" s="57"/>
      <c r="AE332" s="64"/>
      <c r="BB332" s="257" t="s">
        <v>1</v>
      </c>
      <c r="BL332" s="64">
        <f t="shared" si="76"/>
        <v>1611.9840000000002</v>
      </c>
      <c r="BM332" s="64">
        <f t="shared" si="77"/>
        <v>1625.4</v>
      </c>
      <c r="BN332" s="64">
        <f t="shared" si="78"/>
        <v>2.1694444444444443</v>
      </c>
      <c r="BO332" s="64">
        <f t="shared" si="79"/>
        <v>2.1875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958</v>
      </c>
      <c r="X334" s="389">
        <f t="shared" si="75"/>
        <v>960</v>
      </c>
      <c r="Y334" s="36">
        <f>IFERROR(IF(X334=0,"",ROUNDUP(X334/H334,0)*0.02175),"")</f>
        <v>1.3919999999999999</v>
      </c>
      <c r="Z334" s="56"/>
      <c r="AA334" s="57"/>
      <c r="AE334" s="64"/>
      <c r="BB334" s="259" t="s">
        <v>1</v>
      </c>
      <c r="BL334" s="64">
        <f t="shared" si="76"/>
        <v>988.65600000000006</v>
      </c>
      <c r="BM334" s="64">
        <f t="shared" si="77"/>
        <v>990.72</v>
      </c>
      <c r="BN334" s="64">
        <f t="shared" si="78"/>
        <v>1.3305555555555555</v>
      </c>
      <c r="BO334" s="64">
        <f t="shared" si="79"/>
        <v>1.3333333333333333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310.4666666666667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312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6.7859999999999996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4657</v>
      </c>
      <c r="X340" s="390">
        <f>IFERROR(SUM(X328:X338),"0")</f>
        <v>4680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1126</v>
      </c>
      <c r="X342" s="389">
        <f>IFERROR(IF(W342="",0,CEILING((W342/$H342),1)*$H342),"")</f>
        <v>1140</v>
      </c>
      <c r="Y342" s="36">
        <f>IFERROR(IF(X342=0,"",ROUNDUP(X342/H342,0)*0.02175),"")</f>
        <v>1.6529999999999998</v>
      </c>
      <c r="Z342" s="56"/>
      <c r="AA342" s="57"/>
      <c r="AE342" s="64"/>
      <c r="BB342" s="264" t="s">
        <v>1</v>
      </c>
      <c r="BL342" s="64">
        <f>IFERROR(W342*I342/H342,"0")</f>
        <v>1162.0319999999999</v>
      </c>
      <c r="BM342" s="64">
        <f>IFERROR(X342*I342/H342,"0")</f>
        <v>1176.48</v>
      </c>
      <c r="BN342" s="64">
        <f>IFERROR(1/J342*(W342/H342),"0")</f>
        <v>1.5638888888888887</v>
      </c>
      <c r="BO342" s="64">
        <f>IFERROR(1/J342*(X342/H342),"0")</f>
        <v>1.5833333333333333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75.066666666666663</v>
      </c>
      <c r="X346" s="390">
        <f>IFERROR(X342/H342,"0")+IFERROR(X343/H343,"0")+IFERROR(X344/H344,"0")+IFERROR(X345/H345,"0")</f>
        <v>76</v>
      </c>
      <c r="Y346" s="390">
        <f>IFERROR(IF(Y342="",0,Y342),"0")+IFERROR(IF(Y343="",0,Y343),"0")+IFERROR(IF(Y344="",0,Y344),"0")+IFERROR(IF(Y345="",0,Y345),"0")</f>
        <v>1.6529999999999998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1126</v>
      </c>
      <c r="X347" s="390">
        <f>IFERROR(SUM(X342:X345),"0")</f>
        <v>1140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110</v>
      </c>
      <c r="X351" s="389">
        <f>IFERROR(IF(W351="",0,CEILING((W351/$H351),1)*$H351),"")</f>
        <v>117</v>
      </c>
      <c r="Y351" s="36">
        <f>IFERROR(IF(X351=0,"",ROUNDUP(X351/H351,0)*0.02175),"")</f>
        <v>0.32624999999999998</v>
      </c>
      <c r="Z351" s="56"/>
      <c r="AA351" s="57"/>
      <c r="AE351" s="64"/>
      <c r="BB351" s="270" t="s">
        <v>1</v>
      </c>
      <c r="BL351" s="64">
        <f>IFERROR(W351*I351/H351,"0")</f>
        <v>117.95384615384617</v>
      </c>
      <c r="BM351" s="64">
        <f>IFERROR(X351*I351/H351,"0")</f>
        <v>125.46000000000001</v>
      </c>
      <c r="BN351" s="64">
        <f>IFERROR(1/J351*(W351/H351),"0")</f>
        <v>0.25183150183150182</v>
      </c>
      <c r="BO351" s="64">
        <f>IFERROR(1/J351*(X351/H351),"0")</f>
        <v>0.26785714285714285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14.102564102564102</v>
      </c>
      <c r="X353" s="390">
        <f>IFERROR(X349/H349,"0")+IFERROR(X350/H350,"0")+IFERROR(X351/H351,"0")+IFERROR(X352/H352,"0")</f>
        <v>15</v>
      </c>
      <c r="Y353" s="390">
        <f>IFERROR(IF(Y349="",0,Y349),"0")+IFERROR(IF(Y350="",0,Y350),"0")+IFERROR(IF(Y351="",0,Y351),"0")+IFERROR(IF(Y352="",0,Y352),"0")</f>
        <v>0.32624999999999998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110</v>
      </c>
      <c r="X354" s="390">
        <f>IFERROR(SUM(X349:X352),"0")</f>
        <v>117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227</v>
      </c>
      <c r="X375" s="389">
        <f>IFERROR(IF(W375="",0,CEILING((W375/$H375),1)*$H375),"")</f>
        <v>234</v>
      </c>
      <c r="Y375" s="36">
        <f>IFERROR(IF(X375=0,"",ROUNDUP(X375/H375,0)*0.02175),"")</f>
        <v>0.65249999999999997</v>
      </c>
      <c r="Z375" s="56"/>
      <c r="AA375" s="57"/>
      <c r="AE375" s="64"/>
      <c r="BB375" s="281" t="s">
        <v>1</v>
      </c>
      <c r="BL375" s="64">
        <f>IFERROR(W375*I375/H375,"0")</f>
        <v>243.41384615384618</v>
      </c>
      <c r="BM375" s="64">
        <f>IFERROR(X375*I375/H375,"0")</f>
        <v>250.92000000000002</v>
      </c>
      <c r="BN375" s="64">
        <f>IFERROR(1/J375*(W375/H375),"0")</f>
        <v>0.51968864468864462</v>
      </c>
      <c r="BO375" s="64">
        <f>IFERROR(1/J375*(X375/H375),"0")</f>
        <v>0.5357142857142857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29.102564102564102</v>
      </c>
      <c r="X380" s="390">
        <f>IFERROR(X375/H375,"0")+IFERROR(X376/H376,"0")+IFERROR(X377/H377,"0")+IFERROR(X378/H378,"0")+IFERROR(X379/H379,"0")</f>
        <v>30</v>
      </c>
      <c r="Y380" s="390">
        <f>IFERROR(IF(Y375="",0,Y375),"0")+IFERROR(IF(Y376="",0,Y376),"0")+IFERROR(IF(Y377="",0,Y377),"0")+IFERROR(IF(Y378="",0,Y378),"0")+IFERROR(IF(Y379="",0,Y379),"0")</f>
        <v>0.65249999999999997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227</v>
      </c>
      <c r="X381" s="390">
        <f>IFERROR(SUM(X375:X379),"0")</f>
        <v>234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80</v>
      </c>
      <c r="X397" s="389">
        <f t="shared" si="80"/>
        <v>84</v>
      </c>
      <c r="Y397" s="36">
        <f>IFERROR(IF(X397=0,"",ROUNDUP(X397/H397,0)*0.00753),"")</f>
        <v>0.15060000000000001</v>
      </c>
      <c r="Z397" s="56"/>
      <c r="AA397" s="57"/>
      <c r="AE397" s="64"/>
      <c r="BB397" s="292" t="s">
        <v>1</v>
      </c>
      <c r="BL397" s="64">
        <f t="shared" si="81"/>
        <v>84.380952380952365</v>
      </c>
      <c r="BM397" s="64">
        <f t="shared" si="82"/>
        <v>88.6</v>
      </c>
      <c r="BN397" s="64">
        <f t="shared" si="83"/>
        <v>0.1221001221001221</v>
      </c>
      <c r="BO397" s="64">
        <f t="shared" si="84"/>
        <v>0.12820512820512819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7</v>
      </c>
      <c r="X406" s="389">
        <f t="shared" si="80"/>
        <v>8.4</v>
      </c>
      <c r="Y406" s="36">
        <f t="shared" si="85"/>
        <v>2.0080000000000001E-2</v>
      </c>
      <c r="Z406" s="56"/>
      <c r="AA406" s="57"/>
      <c r="AE406" s="64"/>
      <c r="BB406" s="301" t="s">
        <v>1</v>
      </c>
      <c r="BL406" s="64">
        <f t="shared" si="81"/>
        <v>7.4333333333333327</v>
      </c>
      <c r="BM406" s="64">
        <f t="shared" si="82"/>
        <v>8.92</v>
      </c>
      <c r="BN406" s="64">
        <f t="shared" si="83"/>
        <v>1.4245014245014245E-2</v>
      </c>
      <c r="BO406" s="64">
        <f t="shared" si="84"/>
        <v>1.7094017094017096E-2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22.38095238095238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24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0.17068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87</v>
      </c>
      <c r="X409" s="390">
        <f>IFERROR(SUM(X395:X407),"0")</f>
        <v>92.4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3</v>
      </c>
      <c r="X421" s="389">
        <f>IFERROR(IF(W421="",0,CEILING((W421/$H421),1)*$H421),"")</f>
        <v>3.5999999999999996</v>
      </c>
      <c r="Y421" s="36">
        <f>IFERROR(IF(X421=0,"",ROUNDUP(X421/H421,0)*0.00627),"")</f>
        <v>1.881E-2</v>
      </c>
      <c r="Z421" s="56"/>
      <c r="AA421" s="57"/>
      <c r="AE421" s="64"/>
      <c r="BB421" s="307" t="s">
        <v>1</v>
      </c>
      <c r="BL421" s="64">
        <f>IFERROR(W421*I421/H421,"0")</f>
        <v>4.5000000000000009</v>
      </c>
      <c r="BM421" s="64">
        <f>IFERROR(X421*I421/H421,"0")</f>
        <v>5.3999999999999995</v>
      </c>
      <c r="BN421" s="64">
        <f>IFERROR(1/J421*(W421/H421),"0")</f>
        <v>1.2500000000000001E-2</v>
      </c>
      <c r="BO421" s="64">
        <f>IFERROR(1/J421*(X421/H421),"0")</f>
        <v>1.4999999999999999E-2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2.5</v>
      </c>
      <c r="X424" s="390">
        <f>IFERROR(X421/H421,"0")+IFERROR(X422/H422,"0")+IFERROR(X423/H423,"0")</f>
        <v>3</v>
      </c>
      <c r="Y424" s="390">
        <f>IFERROR(IF(Y421="",0,Y421),"0")+IFERROR(IF(Y422="",0,Y422),"0")+IFERROR(IF(Y423="",0,Y423),"0")</f>
        <v>1.881E-2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3</v>
      </c>
      <c r="X425" s="390">
        <f>IFERROR(SUM(X421:X423),"0")</f>
        <v>3.5999999999999996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220</v>
      </c>
      <c r="X433" s="389">
        <f t="shared" ref="X433:X438" si="86">IFERROR(IF(W433="",0,CEILING((W433/$H433),1)*$H433),"")</f>
        <v>222.60000000000002</v>
      </c>
      <c r="Y433" s="36">
        <f>IFERROR(IF(X433=0,"",ROUNDUP(X433/H433,0)*0.00753),"")</f>
        <v>0.39909</v>
      </c>
      <c r="Z433" s="56"/>
      <c r="AA433" s="57"/>
      <c r="AE433" s="64"/>
      <c r="BB433" s="312" t="s">
        <v>1</v>
      </c>
      <c r="BL433" s="64">
        <f t="shared" ref="BL433:BL438" si="87">IFERROR(W433*I433/H433,"0")</f>
        <v>232.04761904761901</v>
      </c>
      <c r="BM433" s="64">
        <f t="shared" ref="BM433:BM438" si="88">IFERROR(X433*I433/H433,"0")</f>
        <v>234.79</v>
      </c>
      <c r="BN433" s="64">
        <f t="shared" ref="BN433:BN438" si="89">IFERROR(1/J433*(W433/H433),"0")</f>
        <v>0.33577533577533575</v>
      </c>
      <c r="BO433" s="64">
        <f t="shared" ref="BO433:BO438" si="90">IFERROR(1/J433*(X433/H433),"0")</f>
        <v>0.33974358974358976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52.38095238095238</v>
      </c>
      <c r="X439" s="390">
        <f>IFERROR(X433/H433,"0")+IFERROR(X434/H434,"0")+IFERROR(X435/H435,"0")+IFERROR(X436/H436,"0")+IFERROR(X437/H437,"0")+IFERROR(X438/H438,"0")</f>
        <v>53</v>
      </c>
      <c r="Y439" s="390">
        <f>IFERROR(IF(Y433="",0,Y433),"0")+IFERROR(IF(Y434="",0,Y434),"0")+IFERROR(IF(Y435="",0,Y435),"0")+IFERROR(IF(Y436="",0,Y436),"0")+IFERROR(IF(Y437="",0,Y437),"0")+IFERROR(IF(Y438="",0,Y438),"0")</f>
        <v>0.39909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220</v>
      </c>
      <c r="X440" s="390">
        <f>IFERROR(SUM(X433:X438),"0")</f>
        <v>222.60000000000002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6</v>
      </c>
      <c r="X451" s="389">
        <f>IFERROR(IF(W451="",0,CEILING((W451/$H451),1)*$H451),"")</f>
        <v>6</v>
      </c>
      <c r="Y451" s="36">
        <f>IFERROR(IF(X451=0,"",ROUNDUP(X451/H451,0)*0.00627),"")</f>
        <v>1.2540000000000001E-2</v>
      </c>
      <c r="Z451" s="56"/>
      <c r="AA451" s="57"/>
      <c r="AE451" s="64"/>
      <c r="BB451" s="321" t="s">
        <v>1</v>
      </c>
      <c r="BL451" s="64">
        <f>IFERROR(W451*I451/H451,"0")</f>
        <v>7.2</v>
      </c>
      <c r="BM451" s="64">
        <f>IFERROR(X451*I451/H451,"0")</f>
        <v>7.2</v>
      </c>
      <c r="BN451" s="64">
        <f>IFERROR(1/J451*(W451/H451),"0")</f>
        <v>0.01</v>
      </c>
      <c r="BO451" s="64">
        <f>IFERROR(1/J451*(X451/H451),"0")</f>
        <v>0.01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2</v>
      </c>
      <c r="X452" s="390">
        <f>IFERROR(X451/H451,"0")</f>
        <v>2</v>
      </c>
      <c r="Y452" s="390">
        <f>IFERROR(IF(Y451="",0,Y451),"0")</f>
        <v>1.2540000000000001E-2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6</v>
      </c>
      <c r="X453" s="390">
        <f>IFERROR(SUM(X451:X451),"0")</f>
        <v>6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231</v>
      </c>
      <c r="X475" s="389">
        <f t="shared" si="91"/>
        <v>232.32000000000002</v>
      </c>
      <c r="Y475" s="36">
        <f t="shared" si="92"/>
        <v>0.52624000000000004</v>
      </c>
      <c r="Z475" s="56"/>
      <c r="AA475" s="57"/>
      <c r="AE475" s="64"/>
      <c r="BB475" s="329" t="s">
        <v>1</v>
      </c>
      <c r="BL475" s="64">
        <f t="shared" si="93"/>
        <v>246.74999999999997</v>
      </c>
      <c r="BM475" s="64">
        <f t="shared" si="94"/>
        <v>248.16000000000003</v>
      </c>
      <c r="BN475" s="64">
        <f t="shared" si="95"/>
        <v>0.42067307692307693</v>
      </c>
      <c r="BO475" s="64">
        <f t="shared" si="96"/>
        <v>0.42307692307692313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253</v>
      </c>
      <c r="X478" s="389">
        <f t="shared" si="91"/>
        <v>253.44</v>
      </c>
      <c r="Y478" s="36">
        <f t="shared" si="92"/>
        <v>0.57408000000000003</v>
      </c>
      <c r="Z478" s="56"/>
      <c r="AA478" s="57"/>
      <c r="AE478" s="64"/>
      <c r="BB478" s="332" t="s">
        <v>1</v>
      </c>
      <c r="BL478" s="64">
        <f t="shared" si="93"/>
        <v>270.24999999999994</v>
      </c>
      <c r="BM478" s="64">
        <f t="shared" si="94"/>
        <v>270.71999999999997</v>
      </c>
      <c r="BN478" s="64">
        <f t="shared" si="95"/>
        <v>0.46073717948717952</v>
      </c>
      <c r="BO478" s="64">
        <f t="shared" si="96"/>
        <v>0.46153846153846156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91.666666666666657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92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1.10032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484</v>
      </c>
      <c r="X486" s="390">
        <f>IFERROR(SUM(X473:X484),"0")</f>
        <v>485.76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147</v>
      </c>
      <c r="X488" s="389">
        <f>IFERROR(IF(W488="",0,CEILING((W488/$H488),1)*$H488),"")</f>
        <v>147.84</v>
      </c>
      <c r="Y488" s="36">
        <f>IFERROR(IF(X488=0,"",ROUNDUP(X488/H488,0)*0.01196),"")</f>
        <v>0.33488000000000001</v>
      </c>
      <c r="Z488" s="56"/>
      <c r="AA488" s="57"/>
      <c r="AE488" s="64"/>
      <c r="BB488" s="339" t="s">
        <v>1</v>
      </c>
      <c r="BL488" s="64">
        <f>IFERROR(W488*I488/H488,"0")</f>
        <v>157.02272727272725</v>
      </c>
      <c r="BM488" s="64">
        <f>IFERROR(X488*I488/H488,"0")</f>
        <v>157.91999999999999</v>
      </c>
      <c r="BN488" s="64">
        <f>IFERROR(1/J488*(W488/H488),"0")</f>
        <v>0.26770104895104896</v>
      </c>
      <c r="BO488" s="64">
        <f>IFERROR(1/J488*(X488/H488),"0")</f>
        <v>0.26923076923076927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27.84090909090909</v>
      </c>
      <c r="X490" s="390">
        <f>IFERROR(X488/H488,"0")+IFERROR(X489/H489,"0")</f>
        <v>28</v>
      </c>
      <c r="Y490" s="390">
        <f>IFERROR(IF(Y488="",0,Y488),"0")+IFERROR(IF(Y489="",0,Y489),"0")</f>
        <v>0.33488000000000001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147</v>
      </c>
      <c r="X491" s="390">
        <f>IFERROR(SUM(X488:X489),"0")</f>
        <v>147.84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278</v>
      </c>
      <c r="X493" s="389">
        <f t="shared" ref="X493:X498" si="97">IFERROR(IF(W493="",0,CEILING((W493/$H493),1)*$H493),"")</f>
        <v>279.84000000000003</v>
      </c>
      <c r="Y493" s="36">
        <f>IFERROR(IF(X493=0,"",ROUNDUP(X493/H493,0)*0.01196),"")</f>
        <v>0.63388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296.95454545454544</v>
      </c>
      <c r="BM493" s="64">
        <f t="shared" ref="BM493:BM498" si="99">IFERROR(X493*I493/H493,"0")</f>
        <v>298.92</v>
      </c>
      <c r="BN493" s="64">
        <f t="shared" ref="BN493:BN498" si="100">IFERROR(1/J493*(W493/H493),"0")</f>
        <v>0.50626456876456871</v>
      </c>
      <c r="BO493" s="64">
        <f t="shared" ref="BO493:BO498" si="101">IFERROR(1/J493*(X493/H493),"0")</f>
        <v>0.50961538461538469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71</v>
      </c>
      <c r="X494" s="389">
        <f t="shared" si="97"/>
        <v>73.92</v>
      </c>
      <c r="Y494" s="36">
        <f>IFERROR(IF(X494=0,"",ROUNDUP(X494/H494,0)*0.01196),"")</f>
        <v>0.16744000000000001</v>
      </c>
      <c r="Z494" s="56"/>
      <c r="AA494" s="57"/>
      <c r="AE494" s="64"/>
      <c r="BB494" s="342" t="s">
        <v>1</v>
      </c>
      <c r="BL494" s="64">
        <f t="shared" si="98"/>
        <v>75.840909090909093</v>
      </c>
      <c r="BM494" s="64">
        <f t="shared" si="99"/>
        <v>78.959999999999994</v>
      </c>
      <c r="BN494" s="64">
        <f t="shared" si="100"/>
        <v>0.12929778554778554</v>
      </c>
      <c r="BO494" s="64">
        <f t="shared" si="101"/>
        <v>0.13461538461538464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136</v>
      </c>
      <c r="X495" s="389">
        <f t="shared" si="97"/>
        <v>137.28</v>
      </c>
      <c r="Y495" s="36">
        <f>IFERROR(IF(X495=0,"",ROUNDUP(X495/H495,0)*0.01196),"")</f>
        <v>0.31096000000000001</v>
      </c>
      <c r="Z495" s="56"/>
      <c r="AA495" s="57"/>
      <c r="AE495" s="64"/>
      <c r="BB495" s="343" t="s">
        <v>1</v>
      </c>
      <c r="BL495" s="64">
        <f t="shared" si="98"/>
        <v>145.27272727272725</v>
      </c>
      <c r="BM495" s="64">
        <f t="shared" si="99"/>
        <v>146.63999999999999</v>
      </c>
      <c r="BN495" s="64">
        <f t="shared" si="100"/>
        <v>0.24766899766899769</v>
      </c>
      <c r="BO495" s="64">
        <f t="shared" si="101"/>
        <v>0.25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91.856060606060595</v>
      </c>
      <c r="X499" s="390">
        <f>IFERROR(X493/H493,"0")+IFERROR(X494/H494,"0")+IFERROR(X495/H495,"0")+IFERROR(X496/H496,"0")+IFERROR(X497/H497,"0")+IFERROR(X498/H498,"0")</f>
        <v>93</v>
      </c>
      <c r="Y499" s="390">
        <f>IFERROR(IF(Y493="",0,Y493),"0")+IFERROR(IF(Y494="",0,Y494),"0")+IFERROR(IF(Y495="",0,Y495),"0")+IFERROR(IF(Y496="",0,Y496),"0")+IFERROR(IF(Y497="",0,Y497),"0")+IFERROR(IF(Y498="",0,Y498),"0")</f>
        <v>1.1122800000000002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485</v>
      </c>
      <c r="X500" s="390">
        <f>IFERROR(SUM(X493:X498),"0")</f>
        <v>491.04000000000008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55</v>
      </c>
      <c r="X534" s="389">
        <f>IFERROR(IF(W534="",0,CEILING((W534/$H534),1)*$H534),"")</f>
        <v>58.800000000000004</v>
      </c>
      <c r="Y534" s="36">
        <f>IFERROR(IF(X534=0,"",ROUNDUP(X534/H534,0)*0.00753),"")</f>
        <v>0.10542</v>
      </c>
      <c r="Z534" s="56"/>
      <c r="AA534" s="57"/>
      <c r="AE534" s="64"/>
      <c r="BB534" s="365" t="s">
        <v>1</v>
      </c>
      <c r="BL534" s="64">
        <f>IFERROR(W534*I534/H534,"0")</f>
        <v>58.404761904761905</v>
      </c>
      <c r="BM534" s="64">
        <f>IFERROR(X534*I534/H534,"0")</f>
        <v>62.44</v>
      </c>
      <c r="BN534" s="64">
        <f>IFERROR(1/J534*(W534/H534),"0")</f>
        <v>8.3943833943833937E-2</v>
      </c>
      <c r="BO534" s="64">
        <f>IFERROR(1/J534*(X534/H534),"0")</f>
        <v>8.9743589743589744E-2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82</v>
      </c>
      <c r="X535" s="389">
        <f>IFERROR(IF(W535="",0,CEILING((W535/$H535),1)*$H535),"")</f>
        <v>84</v>
      </c>
      <c r="Y535" s="36">
        <f>IFERROR(IF(X535=0,"",ROUNDUP(X535/H535,0)*0.00753),"")</f>
        <v>0.15060000000000001</v>
      </c>
      <c r="Z535" s="56"/>
      <c r="AA535" s="57"/>
      <c r="AE535" s="64"/>
      <c r="BB535" s="366" t="s">
        <v>1</v>
      </c>
      <c r="BL535" s="64">
        <f>IFERROR(W535*I535/H535,"0")</f>
        <v>87.076190476190462</v>
      </c>
      <c r="BM535" s="64">
        <f>IFERROR(X535*I535/H535,"0")</f>
        <v>89.199999999999989</v>
      </c>
      <c r="BN535" s="64">
        <f>IFERROR(1/J535*(W535/H535),"0")</f>
        <v>0.12515262515262512</v>
      </c>
      <c r="BO535" s="64">
        <f>IFERROR(1/J535*(X535/H535),"0")</f>
        <v>0.12820512820512819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32.61904761904762</v>
      </c>
      <c r="X539" s="390">
        <f>IFERROR(X534/H534,"0")+IFERROR(X535/H535,"0")+IFERROR(X536/H536,"0")+IFERROR(X537/H537,"0")+IFERROR(X538/H538,"0")</f>
        <v>34</v>
      </c>
      <c r="Y539" s="390">
        <f>IFERROR(IF(Y534="",0,Y534),"0")+IFERROR(IF(Y535="",0,Y535),"0")+IFERROR(IF(Y536="",0,Y536),"0")+IFERROR(IF(Y537="",0,Y537),"0")+IFERROR(IF(Y538="",0,Y538),"0")</f>
        <v>0.25602000000000003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137</v>
      </c>
      <c r="X540" s="390">
        <f>IFERROR(SUM(X534:X538),"0")</f>
        <v>142.80000000000001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90</v>
      </c>
      <c r="X542" s="389">
        <f>IFERROR(IF(W542="",0,CEILING((W542/$H542),1)*$H542),"")</f>
        <v>93.6</v>
      </c>
      <c r="Y542" s="36">
        <f>IFERROR(IF(X542=0,"",ROUNDUP(X542/H542,0)*0.02175),"")</f>
        <v>0.26100000000000001</v>
      </c>
      <c r="Z542" s="56"/>
      <c r="AA542" s="57"/>
      <c r="AE542" s="64"/>
      <c r="BB542" s="370" t="s">
        <v>1</v>
      </c>
      <c r="BL542" s="64">
        <f>IFERROR(W542*I542/H542,"0")</f>
        <v>96.507692307692324</v>
      </c>
      <c r="BM542" s="64">
        <f>IFERROR(X542*I542/H542,"0")</f>
        <v>100.36800000000001</v>
      </c>
      <c r="BN542" s="64">
        <f>IFERROR(1/J542*(W542/H542),"0")</f>
        <v>0.20604395604395603</v>
      </c>
      <c r="BO542" s="64">
        <f>IFERROR(1/J542*(X542/H542),"0")</f>
        <v>0.21428571428571427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11.538461538461538</v>
      </c>
      <c r="X547" s="390">
        <f>IFERROR(X542/H542,"0")+IFERROR(X543/H543,"0")+IFERROR(X544/H544,"0")+IFERROR(X545/H545,"0")+IFERROR(X546/H546,"0")</f>
        <v>12</v>
      </c>
      <c r="Y547" s="390">
        <f>IFERROR(IF(Y542="",0,Y542),"0")+IFERROR(IF(Y543="",0,Y543),"0")+IFERROR(IF(Y544="",0,Y544),"0")+IFERROR(IF(Y545="",0,Y545),"0")+IFERROR(IF(Y546="",0,Y546),"0")</f>
        <v>0.26100000000000001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90</v>
      </c>
      <c r="X548" s="390">
        <f>IFERROR(SUM(X542:X546),"0")</f>
        <v>93.6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9180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9343.84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9604.1363021381385</v>
      </c>
      <c r="X557" s="390">
        <f>IFERROR(SUM(BM22:BM553),"0")</f>
        <v>9777.5960000000014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15</v>
      </c>
      <c r="X558" s="38">
        <f>ROUNDUP(SUM(BO22:BO553),0)</f>
        <v>16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9979.1363021381385</v>
      </c>
      <c r="X559" s="390">
        <f>GrossWeightTotalR+PalletQtyTotalR*25</f>
        <v>10177.596000000001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1085.6444000425238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1110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16.818629999999999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75.600000000000009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370</v>
      </c>
      <c r="F566" s="46">
        <f>IFERROR(X129*1,"0")+IFERROR(X130*1,"0")+IFERROR(X131*1,"0")+IFERROR(X132*1,"0")+IFERROR(X133*1,"0")</f>
        <v>16.8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109.2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626.40000000000009</v>
      </c>
      <c r="J566" s="46">
        <f>IFERROR(X209*1,"0")+IFERROR(X210*1,"0")+IFERROR(X211*1,"0")+IFERROR(X212*1,"0")+IFERROR(X213*1,"0")+IFERROR(X214*1,"0")+IFERROR(X215*1,"0")+IFERROR(X219*1,"0")+IFERROR(X220*1,"0")+IFERROR(X221*1,"0")</f>
        <v>46.8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199.2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199.2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5937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234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96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228.60000000000002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1124.6400000000001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236.4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