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C6BBD03-276E-4841-B7FE-83CBDC12DB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2" l="1"/>
  <c r="W552" i="2"/>
  <c r="BN551" i="2"/>
  <c r="BL551" i="2"/>
  <c r="X551" i="2"/>
  <c r="BO551" i="2" s="1"/>
  <c r="BN550" i="2"/>
  <c r="BL550" i="2"/>
  <c r="X550" i="2"/>
  <c r="BO550" i="2" s="1"/>
  <c r="BN549" i="2"/>
  <c r="BL549" i="2"/>
  <c r="X549" i="2"/>
  <c r="BO549" i="2" s="1"/>
  <c r="BN548" i="2"/>
  <c r="BL548" i="2"/>
  <c r="X548" i="2"/>
  <c r="W546" i="2"/>
  <c r="W545" i="2"/>
  <c r="BN544" i="2"/>
  <c r="BL544" i="2"/>
  <c r="X544" i="2"/>
  <c r="BO544" i="2" s="1"/>
  <c r="BN543" i="2"/>
  <c r="BL543" i="2"/>
  <c r="X543" i="2"/>
  <c r="BM543" i="2" s="1"/>
  <c r="BN542" i="2"/>
  <c r="BL542" i="2"/>
  <c r="X542" i="2"/>
  <c r="BO542" i="2" s="1"/>
  <c r="BN541" i="2"/>
  <c r="BL541" i="2"/>
  <c r="X541" i="2"/>
  <c r="BM541" i="2" s="1"/>
  <c r="BN540" i="2"/>
  <c r="BL540" i="2"/>
  <c r="X540" i="2"/>
  <c r="W538" i="2"/>
  <c r="W537" i="2"/>
  <c r="BN536" i="2"/>
  <c r="BL536" i="2"/>
  <c r="X536" i="2"/>
  <c r="BO536" i="2" s="1"/>
  <c r="BN535" i="2"/>
  <c r="BL535" i="2"/>
  <c r="X535" i="2"/>
  <c r="BM535" i="2" s="1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O532" i="2"/>
  <c r="BN531" i="2"/>
  <c r="BL531" i="2"/>
  <c r="X531" i="2"/>
  <c r="BM531" i="2" s="1"/>
  <c r="W529" i="2"/>
  <c r="W528" i="2"/>
  <c r="BN527" i="2"/>
  <c r="BL527" i="2"/>
  <c r="X527" i="2"/>
  <c r="BM527" i="2" s="1"/>
  <c r="BN526" i="2"/>
  <c r="BL526" i="2"/>
  <c r="X526" i="2"/>
  <c r="BO526" i="2" s="1"/>
  <c r="BN525" i="2"/>
  <c r="BL525" i="2"/>
  <c r="X525" i="2"/>
  <c r="BN524" i="2"/>
  <c r="BL524" i="2"/>
  <c r="X524" i="2"/>
  <c r="BO524" i="2" s="1"/>
  <c r="BN523" i="2"/>
  <c r="BL523" i="2"/>
  <c r="X523" i="2"/>
  <c r="BM523" i="2" s="1"/>
  <c r="W521" i="2"/>
  <c r="W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Y516" i="2" s="1"/>
  <c r="BO515" i="2"/>
  <c r="BN515" i="2"/>
  <c r="BM515" i="2"/>
  <c r="BL515" i="2"/>
  <c r="Y515" i="2"/>
  <c r="X515" i="2"/>
  <c r="BN514" i="2"/>
  <c r="BL514" i="2"/>
  <c r="X514" i="2"/>
  <c r="Y514" i="2" s="1"/>
  <c r="BN513" i="2"/>
  <c r="BL513" i="2"/>
  <c r="X513" i="2"/>
  <c r="BN512" i="2"/>
  <c r="BL512" i="2"/>
  <c r="X512" i="2"/>
  <c r="Y512" i="2" s="1"/>
  <c r="BN511" i="2"/>
  <c r="BL511" i="2"/>
  <c r="X511" i="2"/>
  <c r="W507" i="2"/>
  <c r="W506" i="2"/>
  <c r="BN505" i="2"/>
  <c r="BL505" i="2"/>
  <c r="X505" i="2"/>
  <c r="Y505" i="2" s="1"/>
  <c r="Y506" i="2" s="1"/>
  <c r="O505" i="2"/>
  <c r="W503" i="2"/>
  <c r="W502" i="2"/>
  <c r="BN501" i="2"/>
  <c r="BL501" i="2"/>
  <c r="X501" i="2"/>
  <c r="Y501" i="2" s="1"/>
  <c r="O501" i="2"/>
  <c r="BN500" i="2"/>
  <c r="BL500" i="2"/>
  <c r="X500" i="2"/>
  <c r="Y500" i="2" s="1"/>
  <c r="O500" i="2"/>
  <c r="BN499" i="2"/>
  <c r="BL499" i="2"/>
  <c r="X499" i="2"/>
  <c r="O499" i="2"/>
  <c r="W497" i="2"/>
  <c r="W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O492" i="2"/>
  <c r="BO491" i="2"/>
  <c r="BN491" i="2"/>
  <c r="BM491" i="2"/>
  <c r="BL491" i="2"/>
  <c r="Y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X488" i="2" s="1"/>
  <c r="O485" i="2"/>
  <c r="W483" i="2"/>
  <c r="W482" i="2"/>
  <c r="BN481" i="2"/>
  <c r="BL481" i="2"/>
  <c r="X481" i="2"/>
  <c r="BO481" i="2" s="1"/>
  <c r="O481" i="2"/>
  <c r="BN480" i="2"/>
  <c r="BL480" i="2"/>
  <c r="X480" i="2"/>
  <c r="O480" i="2"/>
  <c r="BN479" i="2"/>
  <c r="BL479" i="2"/>
  <c r="X479" i="2"/>
  <c r="O479" i="2"/>
  <c r="BN478" i="2"/>
  <c r="BL478" i="2"/>
  <c r="X478" i="2"/>
  <c r="BO478" i="2" s="1"/>
  <c r="O478" i="2"/>
  <c r="BN477" i="2"/>
  <c r="BL477" i="2"/>
  <c r="X477" i="2"/>
  <c r="Y477" i="2" s="1"/>
  <c r="O477" i="2"/>
  <c r="BN476" i="2"/>
  <c r="BL476" i="2"/>
  <c r="X476" i="2"/>
  <c r="O476" i="2"/>
  <c r="BN475" i="2"/>
  <c r="BL475" i="2"/>
  <c r="X475" i="2"/>
  <c r="BM475" i="2" s="1"/>
  <c r="O475" i="2"/>
  <c r="BN474" i="2"/>
  <c r="BL474" i="2"/>
  <c r="X474" i="2"/>
  <c r="O474" i="2"/>
  <c r="BN473" i="2"/>
  <c r="BL473" i="2"/>
  <c r="X473" i="2"/>
  <c r="O473" i="2"/>
  <c r="BN472" i="2"/>
  <c r="BL472" i="2"/>
  <c r="X472" i="2"/>
  <c r="O472" i="2"/>
  <c r="BN471" i="2"/>
  <c r="BL471" i="2"/>
  <c r="X471" i="2"/>
  <c r="O471" i="2"/>
  <c r="BN470" i="2"/>
  <c r="BL470" i="2"/>
  <c r="X470" i="2"/>
  <c r="O470" i="2"/>
  <c r="W466" i="2"/>
  <c r="W465" i="2"/>
  <c r="BN464" i="2"/>
  <c r="BL464" i="2"/>
  <c r="X464" i="2"/>
  <c r="Y464" i="2" s="1"/>
  <c r="Y465" i="2" s="1"/>
  <c r="W462" i="2"/>
  <c r="W461" i="2"/>
  <c r="BN460" i="2"/>
  <c r="BL460" i="2"/>
  <c r="X460" i="2"/>
  <c r="Y460" i="2" s="1"/>
  <c r="Y461" i="2" s="1"/>
  <c r="O460" i="2"/>
  <c r="W457" i="2"/>
  <c r="W456" i="2"/>
  <c r="BN455" i="2"/>
  <c r="BL455" i="2"/>
  <c r="X455" i="2"/>
  <c r="Y455" i="2" s="1"/>
  <c r="O455" i="2"/>
  <c r="BN454" i="2"/>
  <c r="BL454" i="2"/>
  <c r="X454" i="2"/>
  <c r="O454" i="2"/>
  <c r="BN453" i="2"/>
  <c r="BL453" i="2"/>
  <c r="X453" i="2"/>
  <c r="O453" i="2"/>
  <c r="W450" i="2"/>
  <c r="W449" i="2"/>
  <c r="BN448" i="2"/>
  <c r="BL448" i="2"/>
  <c r="X448" i="2"/>
  <c r="BM448" i="2" s="1"/>
  <c r="O448" i="2"/>
  <c r="W446" i="2"/>
  <c r="W445" i="2"/>
  <c r="BN444" i="2"/>
  <c r="BL444" i="2"/>
  <c r="X444" i="2"/>
  <c r="BM444" i="2" s="1"/>
  <c r="O444" i="2"/>
  <c r="W442" i="2"/>
  <c r="W441" i="2"/>
  <c r="BN440" i="2"/>
  <c r="BL440" i="2"/>
  <c r="X440" i="2"/>
  <c r="BM440" i="2" s="1"/>
  <c r="O440" i="2"/>
  <c r="BN439" i="2"/>
  <c r="BL439" i="2"/>
  <c r="X439" i="2"/>
  <c r="Y439" i="2" s="1"/>
  <c r="O439" i="2"/>
  <c r="W437" i="2"/>
  <c r="W436" i="2"/>
  <c r="BN435" i="2"/>
  <c r="BL435" i="2"/>
  <c r="X435" i="2"/>
  <c r="O435" i="2"/>
  <c r="BN434" i="2"/>
  <c r="BL434" i="2"/>
  <c r="X434" i="2"/>
  <c r="O434" i="2"/>
  <c r="BN433" i="2"/>
  <c r="BL433" i="2"/>
  <c r="X433" i="2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X436" i="2" s="1"/>
  <c r="O430" i="2"/>
  <c r="BO429" i="2"/>
  <c r="BN429" i="2"/>
  <c r="BL429" i="2"/>
  <c r="X429" i="2"/>
  <c r="O429" i="2"/>
  <c r="W427" i="2"/>
  <c r="W426" i="2"/>
  <c r="BN425" i="2"/>
  <c r="BL425" i="2"/>
  <c r="X425" i="2"/>
  <c r="O425" i="2"/>
  <c r="BN424" i="2"/>
  <c r="BL424" i="2"/>
  <c r="X424" i="2"/>
  <c r="O424" i="2"/>
  <c r="W421" i="2"/>
  <c r="W420" i="2"/>
  <c r="BN419" i="2"/>
  <c r="BL419" i="2"/>
  <c r="X419" i="2"/>
  <c r="O419" i="2"/>
  <c r="BN418" i="2"/>
  <c r="BL418" i="2"/>
  <c r="X418" i="2"/>
  <c r="Y418" i="2" s="1"/>
  <c r="O418" i="2"/>
  <c r="BN417" i="2"/>
  <c r="BL417" i="2"/>
  <c r="X417" i="2"/>
  <c r="Y417" i="2" s="1"/>
  <c r="O417" i="2"/>
  <c r="W415" i="2"/>
  <c r="W414" i="2"/>
  <c r="BN413" i="2"/>
  <c r="BL413" i="2"/>
  <c r="X413" i="2"/>
  <c r="Y413" i="2" s="1"/>
  <c r="Y414" i="2" s="1"/>
  <c r="O413" i="2"/>
  <c r="W411" i="2"/>
  <c r="W410" i="2"/>
  <c r="BN409" i="2"/>
  <c r="BL409" i="2"/>
  <c r="X409" i="2"/>
  <c r="Y409" i="2" s="1"/>
  <c r="O409" i="2"/>
  <c r="BN408" i="2"/>
  <c r="BL408" i="2"/>
  <c r="X408" i="2"/>
  <c r="O408" i="2"/>
  <c r="BN407" i="2"/>
  <c r="BL407" i="2"/>
  <c r="X407" i="2"/>
  <c r="BM407" i="2" s="1"/>
  <c r="O407" i="2"/>
  <c r="W405" i="2"/>
  <c r="W404" i="2"/>
  <c r="BN403" i="2"/>
  <c r="BL403" i="2"/>
  <c r="X403" i="2"/>
  <c r="BM403" i="2" s="1"/>
  <c r="O403" i="2"/>
  <c r="BN402" i="2"/>
  <c r="BL402" i="2"/>
  <c r="X402" i="2"/>
  <c r="O402" i="2"/>
  <c r="BN401" i="2"/>
  <c r="BL401" i="2"/>
  <c r="X401" i="2"/>
  <c r="BO401" i="2" s="1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Y398" i="2" s="1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O395" i="2"/>
  <c r="BN394" i="2"/>
  <c r="BL394" i="2"/>
  <c r="X394" i="2"/>
  <c r="Y394" i="2" s="1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X391" i="2"/>
  <c r="BM391" i="2" s="1"/>
  <c r="O391" i="2"/>
  <c r="W389" i="2"/>
  <c r="W388" i="2"/>
  <c r="BN387" i="2"/>
  <c r="BL387" i="2"/>
  <c r="X387" i="2"/>
  <c r="BM387" i="2" s="1"/>
  <c r="O387" i="2"/>
  <c r="BN386" i="2"/>
  <c r="BL386" i="2"/>
  <c r="X386" i="2"/>
  <c r="Y386" i="2" s="1"/>
  <c r="O386" i="2"/>
  <c r="W382" i="2"/>
  <c r="W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X375" i="2"/>
  <c r="O375" i="2"/>
  <c r="BN374" i="2"/>
  <c r="BL374" i="2"/>
  <c r="X374" i="2"/>
  <c r="O374" i="2"/>
  <c r="BN373" i="2"/>
  <c r="BL373" i="2"/>
  <c r="X373" i="2"/>
  <c r="BO373" i="2" s="1"/>
  <c r="O373" i="2"/>
  <c r="W371" i="2"/>
  <c r="W370" i="2"/>
  <c r="BN369" i="2"/>
  <c r="BL369" i="2"/>
  <c r="X369" i="2"/>
  <c r="O369" i="2"/>
  <c r="BN368" i="2"/>
  <c r="BL368" i="2"/>
  <c r="X368" i="2"/>
  <c r="X370" i="2" s="1"/>
  <c r="O368" i="2"/>
  <c r="W366" i="2"/>
  <c r="W365" i="2"/>
  <c r="BN364" i="2"/>
  <c r="BL364" i="2"/>
  <c r="X364" i="2"/>
  <c r="Y364" i="2" s="1"/>
  <c r="O364" i="2"/>
  <c r="BN363" i="2"/>
  <c r="BL363" i="2"/>
  <c r="X363" i="2"/>
  <c r="BO363" i="2" s="1"/>
  <c r="O363" i="2"/>
  <c r="BN362" i="2"/>
  <c r="BL362" i="2"/>
  <c r="X362" i="2"/>
  <c r="BM362" i="2" s="1"/>
  <c r="O362" i="2"/>
  <c r="BN361" i="2"/>
  <c r="BL361" i="2"/>
  <c r="X361" i="2"/>
  <c r="O361" i="2"/>
  <c r="BN360" i="2"/>
  <c r="BL360" i="2"/>
  <c r="X360" i="2"/>
  <c r="O360" i="2"/>
  <c r="W357" i="2"/>
  <c r="W356" i="2"/>
  <c r="BN355" i="2"/>
  <c r="BL355" i="2"/>
  <c r="X355" i="2"/>
  <c r="Y355" i="2" s="1"/>
  <c r="Y356" i="2" s="1"/>
  <c r="O355" i="2"/>
  <c r="W353" i="2"/>
  <c r="W352" i="2"/>
  <c r="BN351" i="2"/>
  <c r="BL351" i="2"/>
  <c r="X351" i="2"/>
  <c r="Y351" i="2" s="1"/>
  <c r="O351" i="2"/>
  <c r="BN350" i="2"/>
  <c r="BL350" i="2"/>
  <c r="X350" i="2"/>
  <c r="Y350" i="2" s="1"/>
  <c r="BN349" i="2"/>
  <c r="BL349" i="2"/>
  <c r="X349" i="2"/>
  <c r="O349" i="2"/>
  <c r="W347" i="2"/>
  <c r="W346" i="2"/>
  <c r="BN345" i="2"/>
  <c r="BL345" i="2"/>
  <c r="X345" i="2"/>
  <c r="BO345" i="2" s="1"/>
  <c r="O345" i="2"/>
  <c r="BN344" i="2"/>
  <c r="BL344" i="2"/>
  <c r="X344" i="2"/>
  <c r="Y344" i="2" s="1"/>
  <c r="O344" i="2"/>
  <c r="BN343" i="2"/>
  <c r="BL343" i="2"/>
  <c r="X343" i="2"/>
  <c r="BO343" i="2" s="1"/>
  <c r="O343" i="2"/>
  <c r="BN342" i="2"/>
  <c r="BL342" i="2"/>
  <c r="X342" i="2"/>
  <c r="O342" i="2"/>
  <c r="W340" i="2"/>
  <c r="W339" i="2"/>
  <c r="BN338" i="2"/>
  <c r="BL338" i="2"/>
  <c r="X338" i="2"/>
  <c r="BM338" i="2" s="1"/>
  <c r="O338" i="2"/>
  <c r="BN337" i="2"/>
  <c r="BL337" i="2"/>
  <c r="X337" i="2"/>
  <c r="BN336" i="2"/>
  <c r="BL336" i="2"/>
  <c r="X336" i="2"/>
  <c r="BO336" i="2" s="1"/>
  <c r="O336" i="2"/>
  <c r="BN335" i="2"/>
  <c r="BL335" i="2"/>
  <c r="X335" i="2"/>
  <c r="BN334" i="2"/>
  <c r="BL334" i="2"/>
  <c r="X334" i="2"/>
  <c r="BN333" i="2"/>
  <c r="BL333" i="2"/>
  <c r="X333" i="2"/>
  <c r="O333" i="2"/>
  <c r="BN332" i="2"/>
  <c r="BL332" i="2"/>
  <c r="X332" i="2"/>
  <c r="BN331" i="2"/>
  <c r="BL331" i="2"/>
  <c r="X331" i="2"/>
  <c r="Y331" i="2" s="1"/>
  <c r="BN330" i="2"/>
  <c r="BL330" i="2"/>
  <c r="X330" i="2"/>
  <c r="BN329" i="2"/>
  <c r="BL329" i="2"/>
  <c r="X329" i="2"/>
  <c r="Y329" i="2" s="1"/>
  <c r="O329" i="2"/>
  <c r="BN328" i="2"/>
  <c r="BL328" i="2"/>
  <c r="X328" i="2"/>
  <c r="BN327" i="2"/>
  <c r="BL327" i="2"/>
  <c r="X327" i="2"/>
  <c r="Y327" i="2" s="1"/>
  <c r="BN326" i="2"/>
  <c r="BL326" i="2"/>
  <c r="X326" i="2"/>
  <c r="W322" i="2"/>
  <c r="W321" i="2"/>
  <c r="BN320" i="2"/>
  <c r="BL320" i="2"/>
  <c r="X320" i="2"/>
  <c r="O320" i="2"/>
  <c r="W318" i="2"/>
  <c r="W317" i="2"/>
  <c r="BN316" i="2"/>
  <c r="BL316" i="2"/>
  <c r="X316" i="2"/>
  <c r="X317" i="2" s="1"/>
  <c r="O316" i="2"/>
  <c r="W314" i="2"/>
  <c r="W313" i="2"/>
  <c r="BN312" i="2"/>
  <c r="BL312" i="2"/>
  <c r="X312" i="2"/>
  <c r="O312" i="2"/>
  <c r="BN311" i="2"/>
  <c r="BL311" i="2"/>
  <c r="X311" i="2"/>
  <c r="Y311" i="2" s="1"/>
  <c r="O311" i="2"/>
  <c r="BN310" i="2"/>
  <c r="BL310" i="2"/>
  <c r="X310" i="2"/>
  <c r="X313" i="2" s="1"/>
  <c r="O310" i="2"/>
  <c r="W308" i="2"/>
  <c r="W307" i="2"/>
  <c r="BN306" i="2"/>
  <c r="BL306" i="2"/>
  <c r="X306" i="2"/>
  <c r="O306" i="2"/>
  <c r="W303" i="2"/>
  <c r="W302" i="2"/>
  <c r="BN301" i="2"/>
  <c r="BL301" i="2"/>
  <c r="X301" i="2"/>
  <c r="O301" i="2"/>
  <c r="BN300" i="2"/>
  <c r="BL300" i="2"/>
  <c r="X300" i="2"/>
  <c r="BO300" i="2" s="1"/>
  <c r="O300" i="2"/>
  <c r="W298" i="2"/>
  <c r="W297" i="2"/>
  <c r="BN296" i="2"/>
  <c r="BL296" i="2"/>
  <c r="X296" i="2"/>
  <c r="BO296" i="2" s="1"/>
  <c r="O296" i="2"/>
  <c r="BN295" i="2"/>
  <c r="BL295" i="2"/>
  <c r="X295" i="2"/>
  <c r="O295" i="2"/>
  <c r="BN294" i="2"/>
  <c r="BL294" i="2"/>
  <c r="X294" i="2"/>
  <c r="Y294" i="2" s="1"/>
  <c r="O294" i="2"/>
  <c r="BN293" i="2"/>
  <c r="BL293" i="2"/>
  <c r="X293" i="2"/>
  <c r="Y293" i="2" s="1"/>
  <c r="O293" i="2"/>
  <c r="BN292" i="2"/>
  <c r="BL292" i="2"/>
  <c r="X292" i="2"/>
  <c r="O292" i="2"/>
  <c r="BN291" i="2"/>
  <c r="BL291" i="2"/>
  <c r="X291" i="2"/>
  <c r="O291" i="2"/>
  <c r="BN290" i="2"/>
  <c r="BL290" i="2"/>
  <c r="X290" i="2"/>
  <c r="O290" i="2"/>
  <c r="W287" i="2"/>
  <c r="W286" i="2"/>
  <c r="BN285" i="2"/>
  <c r="BL285" i="2"/>
  <c r="X285" i="2"/>
  <c r="BO285" i="2" s="1"/>
  <c r="O285" i="2"/>
  <c r="BN284" i="2"/>
  <c r="BL284" i="2"/>
  <c r="X284" i="2"/>
  <c r="O284" i="2"/>
  <c r="BN283" i="2"/>
  <c r="BL283" i="2"/>
  <c r="X283" i="2"/>
  <c r="O283" i="2"/>
  <c r="W281" i="2"/>
  <c r="W280" i="2"/>
  <c r="BN279" i="2"/>
  <c r="BL279" i="2"/>
  <c r="X279" i="2"/>
  <c r="BO279" i="2" s="1"/>
  <c r="O279" i="2"/>
  <c r="BN278" i="2"/>
  <c r="BL278" i="2"/>
  <c r="X278" i="2"/>
  <c r="BN277" i="2"/>
  <c r="BL277" i="2"/>
  <c r="X277" i="2"/>
  <c r="W275" i="2"/>
  <c r="W274" i="2"/>
  <c r="BN273" i="2"/>
  <c r="BL273" i="2"/>
  <c r="X273" i="2"/>
  <c r="O273" i="2"/>
  <c r="BN272" i="2"/>
  <c r="BL272" i="2"/>
  <c r="X272" i="2"/>
  <c r="O272" i="2"/>
  <c r="BN271" i="2"/>
  <c r="BL271" i="2"/>
  <c r="X271" i="2"/>
  <c r="BO271" i="2" s="1"/>
  <c r="BN270" i="2"/>
  <c r="BL270" i="2"/>
  <c r="X270" i="2"/>
  <c r="BO270" i="2" s="1"/>
  <c r="O270" i="2"/>
  <c r="W268" i="2"/>
  <c r="W267" i="2"/>
  <c r="BN266" i="2"/>
  <c r="BL266" i="2"/>
  <c r="X266" i="2"/>
  <c r="O266" i="2"/>
  <c r="BN265" i="2"/>
  <c r="BL265" i="2"/>
  <c r="X265" i="2"/>
  <c r="O265" i="2"/>
  <c r="BN264" i="2"/>
  <c r="BL264" i="2"/>
  <c r="X264" i="2"/>
  <c r="BO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Y260" i="2" s="1"/>
  <c r="O260" i="2"/>
  <c r="BN259" i="2"/>
  <c r="BL259" i="2"/>
  <c r="X259" i="2"/>
  <c r="O259" i="2"/>
  <c r="BN258" i="2"/>
  <c r="BL258" i="2"/>
  <c r="X258" i="2"/>
  <c r="Y258" i="2" s="1"/>
  <c r="O258" i="2"/>
  <c r="W256" i="2"/>
  <c r="W255" i="2"/>
  <c r="BN254" i="2"/>
  <c r="BL254" i="2"/>
  <c r="X254" i="2"/>
  <c r="BO254" i="2" s="1"/>
  <c r="O254" i="2"/>
  <c r="BN253" i="2"/>
  <c r="BL253" i="2"/>
  <c r="X253" i="2"/>
  <c r="O253" i="2"/>
  <c r="BN252" i="2"/>
  <c r="BL252" i="2"/>
  <c r="X252" i="2"/>
  <c r="Y252" i="2" s="1"/>
  <c r="O252" i="2"/>
  <c r="BN251" i="2"/>
  <c r="BL251" i="2"/>
  <c r="X251" i="2"/>
  <c r="Y251" i="2" s="1"/>
  <c r="O251" i="2"/>
  <c r="W249" i="2"/>
  <c r="W248" i="2"/>
  <c r="BN247" i="2"/>
  <c r="BL247" i="2"/>
  <c r="X247" i="2"/>
  <c r="Y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O244" i="2"/>
  <c r="BN243" i="2"/>
  <c r="BL243" i="2"/>
  <c r="X243" i="2"/>
  <c r="BO243" i="2" s="1"/>
  <c r="O243" i="2"/>
  <c r="BN242" i="2"/>
  <c r="BL242" i="2"/>
  <c r="X242" i="2"/>
  <c r="O242" i="2"/>
  <c r="BN241" i="2"/>
  <c r="BL241" i="2"/>
  <c r="X241" i="2"/>
  <c r="O241" i="2"/>
  <c r="BN240" i="2"/>
  <c r="BL240" i="2"/>
  <c r="X240" i="2"/>
  <c r="Y240" i="2" s="1"/>
  <c r="O240" i="2"/>
  <c r="BN239" i="2"/>
  <c r="BL239" i="2"/>
  <c r="X239" i="2"/>
  <c r="O239" i="2"/>
  <c r="BN238" i="2"/>
  <c r="BL238" i="2"/>
  <c r="X238" i="2"/>
  <c r="BM238" i="2" s="1"/>
  <c r="O238" i="2"/>
  <c r="BN237" i="2"/>
  <c r="BL237" i="2"/>
  <c r="X237" i="2"/>
  <c r="O237" i="2"/>
  <c r="BN236" i="2"/>
  <c r="BL236" i="2"/>
  <c r="X236" i="2"/>
  <c r="Y236" i="2" s="1"/>
  <c r="O236" i="2"/>
  <c r="W233" i="2"/>
  <c r="W232" i="2"/>
  <c r="BN231" i="2"/>
  <c r="BL231" i="2"/>
  <c r="X231" i="2"/>
  <c r="Y231" i="2" s="1"/>
  <c r="O231" i="2"/>
  <c r="BN230" i="2"/>
  <c r="BL230" i="2"/>
  <c r="X230" i="2"/>
  <c r="BM230" i="2" s="1"/>
  <c r="O230" i="2"/>
  <c r="BN229" i="2"/>
  <c r="BL229" i="2"/>
  <c r="X229" i="2"/>
  <c r="BM229" i="2" s="1"/>
  <c r="O229" i="2"/>
  <c r="BN228" i="2"/>
  <c r="BL228" i="2"/>
  <c r="X228" i="2"/>
  <c r="BM228" i="2" s="1"/>
  <c r="O228" i="2"/>
  <c r="BN227" i="2"/>
  <c r="BL227" i="2"/>
  <c r="X227" i="2"/>
  <c r="O227" i="2"/>
  <c r="BN226" i="2"/>
  <c r="BL226" i="2"/>
  <c r="X226" i="2"/>
  <c r="O226" i="2"/>
  <c r="W223" i="2"/>
  <c r="W222" i="2"/>
  <c r="BN221" i="2"/>
  <c r="BL221" i="2"/>
  <c r="X221" i="2"/>
  <c r="O221" i="2"/>
  <c r="BN220" i="2"/>
  <c r="BL220" i="2"/>
  <c r="X220" i="2"/>
  <c r="BN219" i="2"/>
  <c r="BL219" i="2"/>
  <c r="X219" i="2"/>
  <c r="O219" i="2"/>
  <c r="W217" i="2"/>
  <c r="W216" i="2"/>
  <c r="BN215" i="2"/>
  <c r="BL215" i="2"/>
  <c r="X215" i="2"/>
  <c r="Y215" i="2" s="1"/>
  <c r="O215" i="2"/>
  <c r="BN214" i="2"/>
  <c r="BL214" i="2"/>
  <c r="X214" i="2"/>
  <c r="BM214" i="2" s="1"/>
  <c r="O214" i="2"/>
  <c r="BN213" i="2"/>
  <c r="BL213" i="2"/>
  <c r="X213" i="2"/>
  <c r="O213" i="2"/>
  <c r="BN212" i="2"/>
  <c r="BL212" i="2"/>
  <c r="X212" i="2"/>
  <c r="BO212" i="2" s="1"/>
  <c r="O212" i="2"/>
  <c r="BN211" i="2"/>
  <c r="BL211" i="2"/>
  <c r="X211" i="2"/>
  <c r="Y211" i="2" s="1"/>
  <c r="O211" i="2"/>
  <c r="BN210" i="2"/>
  <c r="BL210" i="2"/>
  <c r="X210" i="2"/>
  <c r="O210" i="2"/>
  <c r="BN209" i="2"/>
  <c r="BL209" i="2"/>
  <c r="X209" i="2"/>
  <c r="O209" i="2"/>
  <c r="W206" i="2"/>
  <c r="W205" i="2"/>
  <c r="BN204" i="2"/>
  <c r="BL204" i="2"/>
  <c r="X204" i="2"/>
  <c r="BN203" i="2"/>
  <c r="BL203" i="2"/>
  <c r="X203" i="2"/>
  <c r="Y203" i="2" s="1"/>
  <c r="BN202" i="2"/>
  <c r="BL202" i="2"/>
  <c r="X202" i="2"/>
  <c r="BO202" i="2" s="1"/>
  <c r="O202" i="2"/>
  <c r="BN201" i="2"/>
  <c r="BL201" i="2"/>
  <c r="X201" i="2"/>
  <c r="O201" i="2"/>
  <c r="W199" i="2"/>
  <c r="W198" i="2"/>
  <c r="BN197" i="2"/>
  <c r="BL197" i="2"/>
  <c r="X197" i="2"/>
  <c r="O197" i="2"/>
  <c r="BN196" i="2"/>
  <c r="BL196" i="2"/>
  <c r="X196" i="2"/>
  <c r="BO196" i="2" s="1"/>
  <c r="BN195" i="2"/>
  <c r="BL195" i="2"/>
  <c r="X195" i="2"/>
  <c r="BN194" i="2"/>
  <c r="BL194" i="2"/>
  <c r="X194" i="2"/>
  <c r="BN193" i="2"/>
  <c r="BL193" i="2"/>
  <c r="X193" i="2"/>
  <c r="O193" i="2"/>
  <c r="BN192" i="2"/>
  <c r="BL192" i="2"/>
  <c r="X192" i="2"/>
  <c r="O192" i="2"/>
  <c r="BN191" i="2"/>
  <c r="BL191" i="2"/>
  <c r="X191" i="2"/>
  <c r="Y191" i="2" s="1"/>
  <c r="O191" i="2"/>
  <c r="BN190" i="2"/>
  <c r="BL190" i="2"/>
  <c r="X190" i="2"/>
  <c r="O190" i="2"/>
  <c r="BN189" i="2"/>
  <c r="BL189" i="2"/>
  <c r="X189" i="2"/>
  <c r="O189" i="2"/>
  <c r="BN188" i="2"/>
  <c r="BL188" i="2"/>
  <c r="X188" i="2"/>
  <c r="BN187" i="2"/>
  <c r="BL187" i="2"/>
  <c r="X187" i="2"/>
  <c r="Y187" i="2" s="1"/>
  <c r="O187" i="2"/>
  <c r="BN186" i="2"/>
  <c r="BL186" i="2"/>
  <c r="X186" i="2"/>
  <c r="BO186" i="2" s="1"/>
  <c r="BN185" i="2"/>
  <c r="BL185" i="2"/>
  <c r="X185" i="2"/>
  <c r="BO185" i="2" s="1"/>
  <c r="O185" i="2"/>
  <c r="BN184" i="2"/>
  <c r="BL184" i="2"/>
  <c r="X184" i="2"/>
  <c r="O184" i="2"/>
  <c r="BN183" i="2"/>
  <c r="BL183" i="2"/>
  <c r="X183" i="2"/>
  <c r="O183" i="2"/>
  <c r="W181" i="2"/>
  <c r="W180" i="2"/>
  <c r="BN179" i="2"/>
  <c r="BL179" i="2"/>
  <c r="X179" i="2"/>
  <c r="BO179" i="2" s="1"/>
  <c r="O179" i="2"/>
  <c r="BN178" i="2"/>
  <c r="BL178" i="2"/>
  <c r="X178" i="2"/>
  <c r="BN177" i="2"/>
  <c r="BL177" i="2"/>
  <c r="X177" i="2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O174" i="2"/>
  <c r="BN173" i="2"/>
  <c r="BL173" i="2"/>
  <c r="X173" i="2"/>
  <c r="Y173" i="2" s="1"/>
  <c r="BN172" i="2"/>
  <c r="BL172" i="2"/>
  <c r="X172" i="2"/>
  <c r="W170" i="2"/>
  <c r="W169" i="2"/>
  <c r="BN168" i="2"/>
  <c r="BL168" i="2"/>
  <c r="X168" i="2"/>
  <c r="BO168" i="2" s="1"/>
  <c r="O168" i="2"/>
  <c r="BN167" i="2"/>
  <c r="BL167" i="2"/>
  <c r="X167" i="2"/>
  <c r="O167" i="2"/>
  <c r="W165" i="2"/>
  <c r="W164" i="2"/>
  <c r="BN163" i="2"/>
  <c r="BL163" i="2"/>
  <c r="X163" i="2"/>
  <c r="O163" i="2"/>
  <c r="BN162" i="2"/>
  <c r="BL162" i="2"/>
  <c r="X162" i="2"/>
  <c r="Y162" i="2" s="1"/>
  <c r="O162" i="2"/>
  <c r="W159" i="2"/>
  <c r="W158" i="2"/>
  <c r="BN157" i="2"/>
  <c r="BL157" i="2"/>
  <c r="X157" i="2"/>
  <c r="BO157" i="2" s="1"/>
  <c r="O157" i="2"/>
  <c r="BN156" i="2"/>
  <c r="BL156" i="2"/>
  <c r="X156" i="2"/>
  <c r="Y156" i="2" s="1"/>
  <c r="O156" i="2"/>
  <c r="BN155" i="2"/>
  <c r="BL155" i="2"/>
  <c r="X155" i="2"/>
  <c r="Y155" i="2" s="1"/>
  <c r="O155" i="2"/>
  <c r="BN154" i="2"/>
  <c r="BL154" i="2"/>
  <c r="X154" i="2"/>
  <c r="O154" i="2"/>
  <c r="BN153" i="2"/>
  <c r="BL153" i="2"/>
  <c r="X153" i="2"/>
  <c r="O153" i="2"/>
  <c r="BN152" i="2"/>
  <c r="BL152" i="2"/>
  <c r="X152" i="2"/>
  <c r="O152" i="2"/>
  <c r="BN151" i="2"/>
  <c r="BL151" i="2"/>
  <c r="X151" i="2"/>
  <c r="O151" i="2"/>
  <c r="BN150" i="2"/>
  <c r="BL150" i="2"/>
  <c r="X150" i="2"/>
  <c r="BO150" i="2" s="1"/>
  <c r="O150" i="2"/>
  <c r="BN149" i="2"/>
  <c r="BL149" i="2"/>
  <c r="X149" i="2"/>
  <c r="BM149" i="2" s="1"/>
  <c r="O149" i="2"/>
  <c r="W146" i="2"/>
  <c r="W145" i="2"/>
  <c r="BN144" i="2"/>
  <c r="BL144" i="2"/>
  <c r="X144" i="2"/>
  <c r="BO144" i="2" s="1"/>
  <c r="O144" i="2"/>
  <c r="BN143" i="2"/>
  <c r="BL143" i="2"/>
  <c r="X143" i="2"/>
  <c r="O143" i="2"/>
  <c r="BN142" i="2"/>
  <c r="BL142" i="2"/>
  <c r="X142" i="2"/>
  <c r="BN141" i="2"/>
  <c r="BL141" i="2"/>
  <c r="X141" i="2"/>
  <c r="BO141" i="2" s="1"/>
  <c r="O141" i="2"/>
  <c r="W137" i="2"/>
  <c r="W136" i="2"/>
  <c r="BN135" i="2"/>
  <c r="BL135" i="2"/>
  <c r="X135" i="2"/>
  <c r="O135" i="2"/>
  <c r="BN134" i="2"/>
  <c r="BL134" i="2"/>
  <c r="X134" i="2"/>
  <c r="O134" i="2"/>
  <c r="BN133" i="2"/>
  <c r="BL133" i="2"/>
  <c r="X133" i="2"/>
  <c r="Y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O125" i="2"/>
  <c r="BN124" i="2"/>
  <c r="BL124" i="2"/>
  <c r="X124" i="2"/>
  <c r="BO124" i="2" s="1"/>
  <c r="O124" i="2"/>
  <c r="BN123" i="2"/>
  <c r="BL123" i="2"/>
  <c r="X123" i="2"/>
  <c r="O123" i="2"/>
  <c r="BN122" i="2"/>
  <c r="BL122" i="2"/>
  <c r="X122" i="2"/>
  <c r="BO122" i="2" s="1"/>
  <c r="O122" i="2"/>
  <c r="BN121" i="2"/>
  <c r="BL121" i="2"/>
  <c r="X121" i="2"/>
  <c r="O121" i="2"/>
  <c r="BN120" i="2"/>
  <c r="BL120" i="2"/>
  <c r="X120" i="2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O111" i="2"/>
  <c r="BN110" i="2"/>
  <c r="BL110" i="2"/>
  <c r="X110" i="2"/>
  <c r="Y110" i="2" s="1"/>
  <c r="O110" i="2"/>
  <c r="BN109" i="2"/>
  <c r="BL109" i="2"/>
  <c r="X109" i="2"/>
  <c r="O109" i="2"/>
  <c r="BN108" i="2"/>
  <c r="BL108" i="2"/>
  <c r="X108" i="2"/>
  <c r="O108" i="2"/>
  <c r="BN107" i="2"/>
  <c r="BL107" i="2"/>
  <c r="X107" i="2"/>
  <c r="BO107" i="2" s="1"/>
  <c r="O107" i="2"/>
  <c r="BN106" i="2"/>
  <c r="BL106" i="2"/>
  <c r="X106" i="2"/>
  <c r="BO106" i="2" s="1"/>
  <c r="O106" i="2"/>
  <c r="BN105" i="2"/>
  <c r="BL105" i="2"/>
  <c r="X105" i="2"/>
  <c r="Y105" i="2" s="1"/>
  <c r="O105" i="2"/>
  <c r="BN104" i="2"/>
  <c r="BL104" i="2"/>
  <c r="X104" i="2"/>
  <c r="Y104" i="2" s="1"/>
  <c r="O104" i="2"/>
  <c r="BN103" i="2"/>
  <c r="BL103" i="2"/>
  <c r="X103" i="2"/>
  <c r="Y103" i="2" s="1"/>
  <c r="O103" i="2"/>
  <c r="BN102" i="2"/>
  <c r="BL102" i="2"/>
  <c r="X102" i="2"/>
  <c r="BM102" i="2" s="1"/>
  <c r="W100" i="2"/>
  <c r="W99" i="2"/>
  <c r="BN98" i="2"/>
  <c r="BL98" i="2"/>
  <c r="X98" i="2"/>
  <c r="O98" i="2"/>
  <c r="BN97" i="2"/>
  <c r="BL97" i="2"/>
  <c r="X97" i="2"/>
  <c r="Y97" i="2" s="1"/>
  <c r="O97" i="2"/>
  <c r="BN96" i="2"/>
  <c r="BL96" i="2"/>
  <c r="X96" i="2"/>
  <c r="O96" i="2"/>
  <c r="BN95" i="2"/>
  <c r="BL95" i="2"/>
  <c r="X95" i="2"/>
  <c r="O95" i="2"/>
  <c r="BN94" i="2"/>
  <c r="BL94" i="2"/>
  <c r="X94" i="2"/>
  <c r="Y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Y88" i="2" s="1"/>
  <c r="O88" i="2"/>
  <c r="BN87" i="2"/>
  <c r="BL87" i="2"/>
  <c r="X87" i="2"/>
  <c r="O87" i="2"/>
  <c r="BN86" i="2"/>
  <c r="BL86" i="2"/>
  <c r="X86" i="2"/>
  <c r="Y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O75" i="2"/>
  <c r="BN74" i="2"/>
  <c r="BL74" i="2"/>
  <c r="X74" i="2"/>
  <c r="O74" i="2"/>
  <c r="BN73" i="2"/>
  <c r="BL73" i="2"/>
  <c r="X73" i="2"/>
  <c r="Y73" i="2" s="1"/>
  <c r="O73" i="2"/>
  <c r="BN72" i="2"/>
  <c r="BL72" i="2"/>
  <c r="X72" i="2"/>
  <c r="O72" i="2"/>
  <c r="BN71" i="2"/>
  <c r="BL71" i="2"/>
  <c r="X71" i="2"/>
  <c r="BM71" i="2" s="1"/>
  <c r="O71" i="2"/>
  <c r="BN70" i="2"/>
  <c r="BL70" i="2"/>
  <c r="X70" i="2"/>
  <c r="O70" i="2"/>
  <c r="BN69" i="2"/>
  <c r="BL69" i="2"/>
  <c r="X69" i="2"/>
  <c r="BO69" i="2" s="1"/>
  <c r="O69" i="2"/>
  <c r="BN68" i="2"/>
  <c r="BL68" i="2"/>
  <c r="X68" i="2"/>
  <c r="Y68" i="2" s="1"/>
  <c r="O68" i="2"/>
  <c r="BN67" i="2"/>
  <c r="BL67" i="2"/>
  <c r="X67" i="2"/>
  <c r="BO67" i="2" s="1"/>
  <c r="O67" i="2"/>
  <c r="BN66" i="2"/>
  <c r="BL66" i="2"/>
  <c r="X66" i="2"/>
  <c r="O66" i="2"/>
  <c r="BN65" i="2"/>
  <c r="BL65" i="2"/>
  <c r="X65" i="2"/>
  <c r="BO65" i="2" s="1"/>
  <c r="O65" i="2"/>
  <c r="BN64" i="2"/>
  <c r="BL64" i="2"/>
  <c r="X64" i="2"/>
  <c r="O64" i="2"/>
  <c r="BN63" i="2"/>
  <c r="BL63" i="2"/>
  <c r="X63" i="2"/>
  <c r="BO63" i="2" s="1"/>
  <c r="O63" i="2"/>
  <c r="BN62" i="2"/>
  <c r="BL62" i="2"/>
  <c r="X62" i="2"/>
  <c r="BO62" i="2" s="1"/>
  <c r="O62" i="2"/>
  <c r="BN61" i="2"/>
  <c r="BL61" i="2"/>
  <c r="X61" i="2"/>
  <c r="BO61" i="2" s="1"/>
  <c r="O61" i="2"/>
  <c r="W58" i="2"/>
  <c r="W57" i="2"/>
  <c r="BN56" i="2"/>
  <c r="BL56" i="2"/>
  <c r="X56" i="2"/>
  <c r="Y56" i="2" s="1"/>
  <c r="BN55" i="2"/>
  <c r="BL55" i="2"/>
  <c r="X55" i="2"/>
  <c r="BO55" i="2" s="1"/>
  <c r="O55" i="2"/>
  <c r="BN54" i="2"/>
  <c r="BL54" i="2"/>
  <c r="X54" i="2"/>
  <c r="BM54" i="2" s="1"/>
  <c r="O54" i="2"/>
  <c r="BN53" i="2"/>
  <c r="BL53" i="2"/>
  <c r="X53" i="2"/>
  <c r="O53" i="2"/>
  <c r="W50" i="2"/>
  <c r="W49" i="2"/>
  <c r="BN48" i="2"/>
  <c r="BL48" i="2"/>
  <c r="X48" i="2"/>
  <c r="O48" i="2"/>
  <c r="BN47" i="2"/>
  <c r="BL47" i="2"/>
  <c r="X47" i="2"/>
  <c r="BM47" i="2" s="1"/>
  <c r="O47" i="2"/>
  <c r="W43" i="2"/>
  <c r="W42" i="2"/>
  <c r="BN41" i="2"/>
  <c r="BL41" i="2"/>
  <c r="X41" i="2"/>
  <c r="O41" i="2"/>
  <c r="W39" i="2"/>
  <c r="W38" i="2"/>
  <c r="BN37" i="2"/>
  <c r="BL37" i="2"/>
  <c r="X37" i="2"/>
  <c r="BO37" i="2" s="1"/>
  <c r="O37" i="2"/>
  <c r="W35" i="2"/>
  <c r="W34" i="2"/>
  <c r="BN33" i="2"/>
  <c r="BL33" i="2"/>
  <c r="X33" i="2"/>
  <c r="BO33" i="2" s="1"/>
  <c r="O33" i="2"/>
  <c r="BN32" i="2"/>
  <c r="BL32" i="2"/>
  <c r="X32" i="2"/>
  <c r="O32" i="2"/>
  <c r="BN31" i="2"/>
  <c r="BL31" i="2"/>
  <c r="X31" i="2"/>
  <c r="BO31" i="2" s="1"/>
  <c r="O31" i="2"/>
  <c r="BN30" i="2"/>
  <c r="BL30" i="2"/>
  <c r="X30" i="2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Y23" i="2" s="1"/>
  <c r="O23" i="2"/>
  <c r="BN22" i="2"/>
  <c r="BL22" i="2"/>
  <c r="X22" i="2"/>
  <c r="X24" i="2" s="1"/>
  <c r="O22" i="2"/>
  <c r="H10" i="2"/>
  <c r="A10" i="2"/>
  <c r="A9" i="2"/>
  <c r="H9" i="2" s="1"/>
  <c r="D7" i="2"/>
  <c r="P6" i="2"/>
  <c r="O2" i="2"/>
  <c r="Y168" i="2" l="1"/>
  <c r="Y202" i="2"/>
  <c r="BM202" i="2"/>
  <c r="Y243" i="2"/>
  <c r="BM243" i="2"/>
  <c r="Y132" i="2"/>
  <c r="BM132" i="2"/>
  <c r="Y144" i="2"/>
  <c r="BM144" i="2"/>
  <c r="Y149" i="2"/>
  <c r="Y150" i="2"/>
  <c r="BM150" i="2"/>
  <c r="Y264" i="2"/>
  <c r="Y279" i="2"/>
  <c r="BM279" i="2"/>
  <c r="Y336" i="2"/>
  <c r="BM336" i="2"/>
  <c r="Y338" i="2"/>
  <c r="Y373" i="2"/>
  <c r="BM373" i="2"/>
  <c r="Y31" i="2"/>
  <c r="BO71" i="2"/>
  <c r="Y92" i="2"/>
  <c r="BM92" i="2"/>
  <c r="Y112" i="2"/>
  <c r="BM112" i="2"/>
  <c r="Y115" i="2"/>
  <c r="Y157" i="2"/>
  <c r="BO229" i="2"/>
  <c r="BO258" i="2"/>
  <c r="Y285" i="2"/>
  <c r="Y316" i="2"/>
  <c r="Y317" i="2" s="1"/>
  <c r="BM316" i="2"/>
  <c r="BO316" i="2"/>
  <c r="Y345" i="2"/>
  <c r="BM345" i="2"/>
  <c r="Y362" i="2"/>
  <c r="Y400" i="2"/>
  <c r="BM400" i="2"/>
  <c r="Y401" i="2"/>
  <c r="BM401" i="2"/>
  <c r="BO475" i="2"/>
  <c r="X39" i="2"/>
  <c r="BM108" i="2"/>
  <c r="BO108" i="2"/>
  <c r="BM134" i="2"/>
  <c r="BO134" i="2"/>
  <c r="Y154" i="2"/>
  <c r="BO154" i="2"/>
  <c r="BO175" i="2"/>
  <c r="BM175" i="2"/>
  <c r="Y175" i="2"/>
  <c r="BM193" i="2"/>
  <c r="BO193" i="2"/>
  <c r="BM195" i="2"/>
  <c r="BO195" i="2"/>
  <c r="BO209" i="2"/>
  <c r="BM209" i="2"/>
  <c r="Y209" i="2"/>
  <c r="BO220" i="2"/>
  <c r="BM220" i="2"/>
  <c r="Y220" i="2"/>
  <c r="BM246" i="2"/>
  <c r="BO246" i="2"/>
  <c r="BO283" i="2"/>
  <c r="BM283" i="2"/>
  <c r="Y283" i="2"/>
  <c r="X307" i="2"/>
  <c r="X308" i="2"/>
  <c r="BM328" i="2"/>
  <c r="BO328" i="2"/>
  <c r="X346" i="2"/>
  <c r="Y342" i="2"/>
  <c r="BO376" i="2"/>
  <c r="Y376" i="2"/>
  <c r="X382" i="2"/>
  <c r="X381" i="2"/>
  <c r="Y380" i="2"/>
  <c r="Y381" i="2" s="1"/>
  <c r="BO433" i="2"/>
  <c r="BM433" i="2"/>
  <c r="Y433" i="2"/>
  <c r="BO434" i="2"/>
  <c r="BM434" i="2"/>
  <c r="Y434" i="2"/>
  <c r="BO472" i="2"/>
  <c r="BM472" i="2"/>
  <c r="Y472" i="2"/>
  <c r="BO473" i="2"/>
  <c r="BM473" i="2"/>
  <c r="Y473" i="2"/>
  <c r="BM495" i="2"/>
  <c r="BO495" i="2"/>
  <c r="BO519" i="2"/>
  <c r="BM519" i="2"/>
  <c r="Y519" i="2"/>
  <c r="BO28" i="2"/>
  <c r="Y33" i="2"/>
  <c r="BM33" i="2"/>
  <c r="Y37" i="2"/>
  <c r="Y38" i="2" s="1"/>
  <c r="BM37" i="2"/>
  <c r="Y47" i="2"/>
  <c r="BO54" i="2"/>
  <c r="Y62" i="2"/>
  <c r="BM62" i="2"/>
  <c r="Y63" i="2"/>
  <c r="BM63" i="2"/>
  <c r="Y76" i="2"/>
  <c r="BM76" i="2"/>
  <c r="BO78" i="2"/>
  <c r="BO86" i="2"/>
  <c r="BM86" i="2"/>
  <c r="BM95" i="2"/>
  <c r="BO95" i="2"/>
  <c r="BM123" i="2"/>
  <c r="BO123" i="2"/>
  <c r="BO142" i="2"/>
  <c r="Y142" i="2"/>
  <c r="BO163" i="2"/>
  <c r="BM163" i="2"/>
  <c r="Y163" i="2"/>
  <c r="Y164" i="2" s="1"/>
  <c r="BM184" i="2"/>
  <c r="BO184" i="2"/>
  <c r="BO189" i="2"/>
  <c r="BM189" i="2"/>
  <c r="Y189" i="2"/>
  <c r="BM194" i="2"/>
  <c r="BO194" i="2"/>
  <c r="BO197" i="2"/>
  <c r="BM197" i="2"/>
  <c r="Y197" i="2"/>
  <c r="BO241" i="2"/>
  <c r="BM241" i="2"/>
  <c r="Y241" i="2"/>
  <c r="BO262" i="2"/>
  <c r="BM262" i="2"/>
  <c r="Y262" i="2"/>
  <c r="BO272" i="2"/>
  <c r="BM272" i="2"/>
  <c r="Y272" i="2"/>
  <c r="BO290" i="2"/>
  <c r="Y290" i="2"/>
  <c r="BO333" i="2"/>
  <c r="BM333" i="2"/>
  <c r="Y333" i="2"/>
  <c r="BO369" i="2"/>
  <c r="BM369" i="2"/>
  <c r="Y369" i="2"/>
  <c r="X377" i="2"/>
  <c r="BM408" i="2"/>
  <c r="BO408" i="2"/>
  <c r="BM454" i="2"/>
  <c r="BO454" i="2"/>
  <c r="BM480" i="2"/>
  <c r="Y480" i="2"/>
  <c r="BO511" i="2"/>
  <c r="BM511" i="2"/>
  <c r="Y511" i="2"/>
  <c r="BM525" i="2"/>
  <c r="BO525" i="2"/>
  <c r="X286" i="2"/>
  <c r="X318" i="2"/>
  <c r="X546" i="2"/>
  <c r="Y29" i="2"/>
  <c r="BM29" i="2"/>
  <c r="BO72" i="2"/>
  <c r="BM72" i="2"/>
  <c r="Y72" i="2"/>
  <c r="BM73" i="2"/>
  <c r="BO73" i="2"/>
  <c r="BO74" i="2"/>
  <c r="BM74" i="2"/>
  <c r="Y74" i="2"/>
  <c r="BO75" i="2"/>
  <c r="BM75" i="2"/>
  <c r="Y75" i="2"/>
  <c r="BM87" i="2"/>
  <c r="Y87" i="2"/>
  <c r="X128" i="2"/>
  <c r="BO121" i="2"/>
  <c r="Y121" i="2"/>
  <c r="X159" i="2"/>
  <c r="BM152" i="2"/>
  <c r="BO152" i="2"/>
  <c r="X170" i="2"/>
  <c r="BO167" i="2"/>
  <c r="BM167" i="2"/>
  <c r="Y167" i="2"/>
  <c r="Y169" i="2" s="1"/>
  <c r="BM172" i="2"/>
  <c r="Y172" i="2"/>
  <c r="BO176" i="2"/>
  <c r="BM176" i="2"/>
  <c r="Y176" i="2"/>
  <c r="BO177" i="2"/>
  <c r="BM177" i="2"/>
  <c r="Y177" i="2"/>
  <c r="BM187" i="2"/>
  <c r="BO188" i="2"/>
  <c r="BM188" i="2"/>
  <c r="Y188" i="2"/>
  <c r="BM192" i="2"/>
  <c r="BO192" i="2"/>
  <c r="BO204" i="2"/>
  <c r="BM204" i="2"/>
  <c r="Y204" i="2"/>
  <c r="BM212" i="2"/>
  <c r="Y212" i="2"/>
  <c r="BO242" i="2"/>
  <c r="BM242" i="2"/>
  <c r="Y242" i="2"/>
  <c r="BM247" i="2"/>
  <c r="BO263" i="2"/>
  <c r="BM263" i="2"/>
  <c r="Y263" i="2"/>
  <c r="BO273" i="2"/>
  <c r="BM273" i="2"/>
  <c r="Y273" i="2"/>
  <c r="BM292" i="2"/>
  <c r="BO292" i="2"/>
  <c r="BM294" i="2"/>
  <c r="BO294" i="2"/>
  <c r="BM296" i="2"/>
  <c r="Y296" i="2"/>
  <c r="X302" i="2"/>
  <c r="X321" i="2"/>
  <c r="X322" i="2"/>
  <c r="BO320" i="2"/>
  <c r="BM320" i="2"/>
  <c r="Y320" i="2"/>
  <c r="Y321" i="2" s="1"/>
  <c r="BM327" i="2"/>
  <c r="BO327" i="2"/>
  <c r="BM329" i="2"/>
  <c r="BO330" i="2"/>
  <c r="BM330" i="2"/>
  <c r="Y330" i="2"/>
  <c r="BO335" i="2"/>
  <c r="BM335" i="2"/>
  <c r="Y335" i="2"/>
  <c r="BM350" i="2"/>
  <c r="BO402" i="2"/>
  <c r="Y402" i="2"/>
  <c r="BM431" i="2"/>
  <c r="BO431" i="2"/>
  <c r="BO432" i="2"/>
  <c r="BM432" i="2"/>
  <c r="Y432" i="2"/>
  <c r="BM453" i="2"/>
  <c r="BO453" i="2"/>
  <c r="BO492" i="2"/>
  <c r="BM492" i="2"/>
  <c r="Y492" i="2"/>
  <c r="BO493" i="2"/>
  <c r="BM493" i="2"/>
  <c r="Y493" i="2"/>
  <c r="BO494" i="2"/>
  <c r="Y494" i="2"/>
  <c r="BM514" i="2"/>
  <c r="BO514" i="2"/>
  <c r="BO517" i="2"/>
  <c r="BM517" i="2"/>
  <c r="Y517" i="2"/>
  <c r="Y30" i="2"/>
  <c r="BO30" i="2"/>
  <c r="BM30" i="2"/>
  <c r="BO32" i="2"/>
  <c r="BM32" i="2"/>
  <c r="Y32" i="2"/>
  <c r="BO41" i="2"/>
  <c r="X43" i="2"/>
  <c r="BM41" i="2"/>
  <c r="Y41" i="2"/>
  <c r="Y42" i="2" s="1"/>
  <c r="X42" i="2"/>
  <c r="BO64" i="2"/>
  <c r="BM64" i="2"/>
  <c r="Y64" i="2"/>
  <c r="BM66" i="2"/>
  <c r="BO66" i="2"/>
  <c r="BO80" i="2"/>
  <c r="BM80" i="2"/>
  <c r="Y80" i="2"/>
  <c r="BM93" i="2"/>
  <c r="BO96" i="2"/>
  <c r="BM96" i="2"/>
  <c r="Y96" i="2"/>
  <c r="BM97" i="2"/>
  <c r="BO97" i="2"/>
  <c r="BO98" i="2"/>
  <c r="BM98" i="2"/>
  <c r="Y98" i="2"/>
  <c r="BO109" i="2"/>
  <c r="BM109" i="2"/>
  <c r="Y109" i="2"/>
  <c r="BM110" i="2"/>
  <c r="BO110" i="2"/>
  <c r="BO111" i="2"/>
  <c r="BM111" i="2"/>
  <c r="Y111" i="2"/>
  <c r="BO125" i="2"/>
  <c r="BM125" i="2"/>
  <c r="Y125" i="2"/>
  <c r="BO143" i="2"/>
  <c r="BM143" i="2"/>
  <c r="Y143" i="2"/>
  <c r="BM155" i="2"/>
  <c r="BM173" i="2"/>
  <c r="BO173" i="2"/>
  <c r="BO174" i="2"/>
  <c r="Y174" i="2"/>
  <c r="BO178" i="2"/>
  <c r="Y178" i="2"/>
  <c r="BO190" i="2"/>
  <c r="BM190" i="2"/>
  <c r="Y190" i="2"/>
  <c r="BO201" i="2"/>
  <c r="BM201" i="2"/>
  <c r="Y201" i="2"/>
  <c r="BO210" i="2"/>
  <c r="BM210" i="2"/>
  <c r="Y210" i="2"/>
  <c r="BM213" i="2"/>
  <c r="BO213" i="2"/>
  <c r="BM215" i="2"/>
  <c r="BO215" i="2"/>
  <c r="Y219" i="2"/>
  <c r="X222" i="2"/>
  <c r="BM219" i="2"/>
  <c r="BO219" i="2"/>
  <c r="BO221" i="2"/>
  <c r="BM221" i="2"/>
  <c r="Y221" i="2"/>
  <c r="BO226" i="2"/>
  <c r="BM226" i="2"/>
  <c r="Y226" i="2"/>
  <c r="BO244" i="2"/>
  <c r="Y244" i="2"/>
  <c r="BM252" i="2"/>
  <c r="BO252" i="2"/>
  <c r="BM254" i="2"/>
  <c r="Y254" i="2"/>
  <c r="BO261" i="2"/>
  <c r="BM261" i="2"/>
  <c r="Y261" i="2"/>
  <c r="BM266" i="2"/>
  <c r="BO266" i="2"/>
  <c r="Y277" i="2"/>
  <c r="X281" i="2"/>
  <c r="BM277" i="2"/>
  <c r="BO278" i="2"/>
  <c r="BM278" i="2"/>
  <c r="Y278" i="2"/>
  <c r="BO284" i="2"/>
  <c r="BM284" i="2"/>
  <c r="Y284" i="2"/>
  <c r="BM300" i="2"/>
  <c r="X303" i="2"/>
  <c r="Y300" i="2"/>
  <c r="BM311" i="2"/>
  <c r="BO311" i="2"/>
  <c r="BO312" i="2"/>
  <c r="BM312" i="2"/>
  <c r="Y312" i="2"/>
  <c r="BM326" i="2"/>
  <c r="BO326" i="2"/>
  <c r="BM331" i="2"/>
  <c r="BO332" i="2"/>
  <c r="BM332" i="2"/>
  <c r="Y332" i="2"/>
  <c r="BM392" i="2"/>
  <c r="BO392" i="2"/>
  <c r="BM394" i="2"/>
  <c r="BO394" i="2"/>
  <c r="BM396" i="2"/>
  <c r="Y396" i="2"/>
  <c r="BO396" i="2"/>
  <c r="BM418" i="2"/>
  <c r="BO418" i="2"/>
  <c r="BM425" i="2"/>
  <c r="Y425" i="2"/>
  <c r="BO425" i="2"/>
  <c r="BO474" i="2"/>
  <c r="Y474" i="2"/>
  <c r="X38" i="2"/>
  <c r="X49" i="2"/>
  <c r="D564" i="2"/>
  <c r="BM56" i="2"/>
  <c r="BO56" i="2"/>
  <c r="BM61" i="2"/>
  <c r="BM68" i="2"/>
  <c r="BO68" i="2"/>
  <c r="X82" i="2"/>
  <c r="X99" i="2"/>
  <c r="BM103" i="2"/>
  <c r="BO103" i="2"/>
  <c r="BM105" i="2"/>
  <c r="BO105" i="2"/>
  <c r="BM156" i="2"/>
  <c r="BO156" i="2"/>
  <c r="X198" i="2"/>
  <c r="J564" i="2"/>
  <c r="BM231" i="2"/>
  <c r="BO231" i="2"/>
  <c r="BM236" i="2"/>
  <c r="BO236" i="2"/>
  <c r="BM251" i="2"/>
  <c r="X287" i="2"/>
  <c r="BM293" i="2"/>
  <c r="Y334" i="2"/>
  <c r="BO334" i="2"/>
  <c r="BM334" i="2"/>
  <c r="X352" i="2"/>
  <c r="BO349" i="2"/>
  <c r="BM349" i="2"/>
  <c r="Y349" i="2"/>
  <c r="Y352" i="2" s="1"/>
  <c r="BM355" i="2"/>
  <c r="BO355" i="2"/>
  <c r="X356" i="2"/>
  <c r="BO374" i="2"/>
  <c r="BM374" i="2"/>
  <c r="Y374" i="2"/>
  <c r="BO375" i="2"/>
  <c r="BM375" i="2"/>
  <c r="Y375" i="2"/>
  <c r="BM398" i="2"/>
  <c r="BO398" i="2"/>
  <c r="BO399" i="2"/>
  <c r="BM399" i="2"/>
  <c r="Y399" i="2"/>
  <c r="BM409" i="2"/>
  <c r="X437" i="2"/>
  <c r="Y429" i="2"/>
  <c r="BO435" i="2"/>
  <c r="Y435" i="2"/>
  <c r="BM455" i="2"/>
  <c r="BM464" i="2"/>
  <c r="BO464" i="2"/>
  <c r="W564" i="2"/>
  <c r="BM470" i="2"/>
  <c r="BO470" i="2"/>
  <c r="BO471" i="2"/>
  <c r="BM471" i="2"/>
  <c r="Y471" i="2"/>
  <c r="BM476" i="2"/>
  <c r="BO476" i="2"/>
  <c r="BM478" i="2"/>
  <c r="BM499" i="2"/>
  <c r="BO499" i="2"/>
  <c r="BM505" i="2"/>
  <c r="X507" i="2"/>
  <c r="BO513" i="2"/>
  <c r="BM513" i="2"/>
  <c r="Y513" i="2"/>
  <c r="Y518" i="2"/>
  <c r="BO518" i="2"/>
  <c r="BM518" i="2"/>
  <c r="BO338" i="2"/>
  <c r="BO342" i="2"/>
  <c r="BM344" i="2"/>
  <c r="BO344" i="2"/>
  <c r="BM351" i="2"/>
  <c r="BO351" i="2"/>
  <c r="R564" i="2"/>
  <c r="BM360" i="2"/>
  <c r="BO360" i="2"/>
  <c r="BO362" i="2"/>
  <c r="BM364" i="2"/>
  <c r="BO364" i="2"/>
  <c r="BM368" i="2"/>
  <c r="BO368" i="2"/>
  <c r="X371" i="2"/>
  <c r="X378" i="2"/>
  <c r="BM393" i="2"/>
  <c r="BM413" i="2"/>
  <c r="X415" i="2"/>
  <c r="BM417" i="2"/>
  <c r="X442" i="2"/>
  <c r="BM460" i="2"/>
  <c r="X462" i="2"/>
  <c r="BM477" i="2"/>
  <c r="BO480" i="2"/>
  <c r="BM486" i="2"/>
  <c r="BO486" i="2"/>
  <c r="BM490" i="2"/>
  <c r="BO490" i="2"/>
  <c r="BM500" i="2"/>
  <c r="BO500" i="2"/>
  <c r="BM501" i="2"/>
  <c r="X564" i="2"/>
  <c r="BM512" i="2"/>
  <c r="BO512" i="2"/>
  <c r="BM516" i="2"/>
  <c r="BO516" i="2"/>
  <c r="X521" i="2"/>
  <c r="BO523" i="2"/>
  <c r="BO527" i="2"/>
  <c r="BO531" i="2"/>
  <c r="X538" i="2"/>
  <c r="Y540" i="2"/>
  <c r="BO541" i="2"/>
  <c r="Y542" i="2"/>
  <c r="BO543" i="2"/>
  <c r="Y544" i="2"/>
  <c r="J9" i="2"/>
  <c r="Y114" i="2"/>
  <c r="F10" i="2"/>
  <c r="Y48" i="2"/>
  <c r="Y53" i="2"/>
  <c r="Y65" i="2"/>
  <c r="Y77" i="2"/>
  <c r="X100" i="2"/>
  <c r="BM120" i="2"/>
  <c r="Y122" i="2"/>
  <c r="X146" i="2"/>
  <c r="Y179" i="2"/>
  <c r="Y183" i="2"/>
  <c r="BM203" i="2"/>
  <c r="X206" i="2"/>
  <c r="Y238" i="2"/>
  <c r="BM240" i="2"/>
  <c r="X267" i="2"/>
  <c r="BM260" i="2"/>
  <c r="BM271" i="2"/>
  <c r="X249" i="2"/>
  <c r="Y70" i="2"/>
  <c r="BM70" i="2"/>
  <c r="X83" i="2"/>
  <c r="BM88" i="2"/>
  <c r="BM94" i="2"/>
  <c r="BM107" i="2"/>
  <c r="BM116" i="2"/>
  <c r="F564" i="2"/>
  <c r="BO131" i="2"/>
  <c r="BM135" i="2"/>
  <c r="Y135" i="2"/>
  <c r="Y107" i="2"/>
  <c r="BM23" i="2"/>
  <c r="BM27" i="2"/>
  <c r="X35" i="2"/>
  <c r="BM48" i="2"/>
  <c r="BM53" i="2"/>
  <c r="Y55" i="2"/>
  <c r="X57" i="2"/>
  <c r="BM65" i="2"/>
  <c r="Y67" i="2"/>
  <c r="BM77" i="2"/>
  <c r="Y79" i="2"/>
  <c r="Y102" i="2"/>
  <c r="BO114" i="2"/>
  <c r="BO120" i="2"/>
  <c r="BM122" i="2"/>
  <c r="Y124" i="2"/>
  <c r="Y131" i="2"/>
  <c r="BO133" i="2"/>
  <c r="BM133" i="2"/>
  <c r="H564" i="2"/>
  <c r="BM153" i="2"/>
  <c r="Y153" i="2"/>
  <c r="I564" i="2"/>
  <c r="BM179" i="2"/>
  <c r="BM183" i="2"/>
  <c r="Y185" i="2"/>
  <c r="BO191" i="2"/>
  <c r="BM191" i="2"/>
  <c r="BO203" i="2"/>
  <c r="BO228" i="2"/>
  <c r="BO240" i="2"/>
  <c r="BO260" i="2"/>
  <c r="BO395" i="2"/>
  <c r="BM395" i="2"/>
  <c r="Y395" i="2"/>
  <c r="BO23" i="2"/>
  <c r="BO70" i="2"/>
  <c r="BO88" i="2"/>
  <c r="BO94" i="2"/>
  <c r="BO116" i="2"/>
  <c r="BO151" i="2"/>
  <c r="BM151" i="2"/>
  <c r="BO238" i="2"/>
  <c r="BO295" i="2"/>
  <c r="BM295" i="2"/>
  <c r="Y295" i="2"/>
  <c r="BO337" i="2"/>
  <c r="BM337" i="2"/>
  <c r="X339" i="2"/>
  <c r="Y337" i="2"/>
  <c r="BO479" i="2"/>
  <c r="BM479" i="2"/>
  <c r="Y479" i="2"/>
  <c r="Y27" i="2"/>
  <c r="BO253" i="2"/>
  <c r="BM253" i="2"/>
  <c r="Y253" i="2"/>
  <c r="Y255" i="2" s="1"/>
  <c r="Y22" i="2"/>
  <c r="Y24" i="2" s="1"/>
  <c r="W558" i="2"/>
  <c r="C564" i="2"/>
  <c r="BO48" i="2"/>
  <c r="BO53" i="2"/>
  <c r="BM55" i="2"/>
  <c r="BM67" i="2"/>
  <c r="Y69" i="2"/>
  <c r="BM79" i="2"/>
  <c r="Y81" i="2"/>
  <c r="Y85" i="2"/>
  <c r="Y89" i="2" s="1"/>
  <c r="BM104" i="2"/>
  <c r="Y106" i="2"/>
  <c r="Y113" i="2"/>
  <c r="BM124" i="2"/>
  <c r="Y126" i="2"/>
  <c r="BM131" i="2"/>
  <c r="BO135" i="2"/>
  <c r="Y151" i="2"/>
  <c r="X164" i="2"/>
  <c r="BO183" i="2"/>
  <c r="BM185" i="2"/>
  <c r="BO187" i="2"/>
  <c r="Y196" i="2"/>
  <c r="BO211" i="2"/>
  <c r="BM211" i="2"/>
  <c r="X217" i="2"/>
  <c r="X366" i="2"/>
  <c r="BO361" i="2"/>
  <c r="BM361" i="2"/>
  <c r="Y361" i="2"/>
  <c r="BO419" i="2"/>
  <c r="BM419" i="2"/>
  <c r="Y419" i="2"/>
  <c r="X127" i="2"/>
  <c r="Y120" i="2"/>
  <c r="BM31" i="2"/>
  <c r="X89" i="2"/>
  <c r="BO102" i="2"/>
  <c r="X117" i="2"/>
  <c r="BM142" i="2"/>
  <c r="BO153" i="2"/>
  <c r="BO155" i="2"/>
  <c r="BM157" i="2"/>
  <c r="BM162" i="2"/>
  <c r="BM174" i="2"/>
  <c r="BO227" i="2"/>
  <c r="BM227" i="2"/>
  <c r="X233" i="2"/>
  <c r="BM239" i="2"/>
  <c r="Y239" i="2"/>
  <c r="Y420" i="2"/>
  <c r="G564" i="2"/>
  <c r="X145" i="2"/>
  <c r="BM141" i="2"/>
  <c r="Y141" i="2"/>
  <c r="T564" i="2"/>
  <c r="X427" i="2"/>
  <c r="BO424" i="2"/>
  <c r="BM424" i="2"/>
  <c r="X426" i="2"/>
  <c r="Y424" i="2"/>
  <c r="Y28" i="2"/>
  <c r="BM69" i="2"/>
  <c r="Y71" i="2"/>
  <c r="BM81" i="2"/>
  <c r="BM85" i="2"/>
  <c r="Y95" i="2"/>
  <c r="BO104" i="2"/>
  <c r="BM106" i="2"/>
  <c r="Y108" i="2"/>
  <c r="BM113" i="2"/>
  <c r="BM126" i="2"/>
  <c r="X136" i="2"/>
  <c r="BO172" i="2"/>
  <c r="X180" i="2"/>
  <c r="Y194" i="2"/>
  <c r="BM196" i="2"/>
  <c r="Y227" i="2"/>
  <c r="BO237" i="2"/>
  <c r="BM237" i="2"/>
  <c r="BM245" i="2"/>
  <c r="BO245" i="2"/>
  <c r="BO259" i="2"/>
  <c r="BM259" i="2"/>
  <c r="Y259" i="2"/>
  <c r="BM265" i="2"/>
  <c r="BO265" i="2"/>
  <c r="X274" i="2"/>
  <c r="X483" i="2"/>
  <c r="Y271" i="2"/>
  <c r="X275" i="2"/>
  <c r="X34" i="2"/>
  <c r="B564" i="2"/>
  <c r="W555" i="2"/>
  <c r="W554" i="2"/>
  <c r="Y54" i="2"/>
  <c r="E564" i="2"/>
  <c r="Y66" i="2"/>
  <c r="Y78" i="2"/>
  <c r="X90" i="2"/>
  <c r="BM115" i="2"/>
  <c r="BM121" i="2"/>
  <c r="Y123" i="2"/>
  <c r="BO162" i="2"/>
  <c r="X165" i="2"/>
  <c r="BM168" i="2"/>
  <c r="BM178" i="2"/>
  <c r="Y184" i="2"/>
  <c r="BM186" i="2"/>
  <c r="Y186" i="2"/>
  <c r="X199" i="2"/>
  <c r="X216" i="2"/>
  <c r="Y237" i="2"/>
  <c r="Y245" i="2"/>
  <c r="Y265" i="2"/>
  <c r="BM291" i="2"/>
  <c r="Y291" i="2"/>
  <c r="X297" i="2"/>
  <c r="BO291" i="2"/>
  <c r="S564" i="2"/>
  <c r="F9" i="2"/>
  <c r="X25" i="2"/>
  <c r="Y61" i="2"/>
  <c r="BO87" i="2"/>
  <c r="BO93" i="2"/>
  <c r="X118" i="2"/>
  <c r="Y134" i="2"/>
  <c r="X137" i="2"/>
  <c r="Y192" i="2"/>
  <c r="Y214" i="2"/>
  <c r="BO214" i="2"/>
  <c r="X232" i="2"/>
  <c r="BO239" i="2"/>
  <c r="BO548" i="2"/>
  <c r="X553" i="2"/>
  <c r="BM548" i="2"/>
  <c r="X552" i="2"/>
  <c r="Y548" i="2"/>
  <c r="Y228" i="2"/>
  <c r="X58" i="2"/>
  <c r="BM22" i="2"/>
  <c r="W556" i="2"/>
  <c r="BO22" i="2"/>
  <c r="BO47" i="2"/>
  <c r="X50" i="2"/>
  <c r="Y152" i="2"/>
  <c r="BM154" i="2"/>
  <c r="X158" i="2"/>
  <c r="X169" i="2"/>
  <c r="X181" i="2"/>
  <c r="X205" i="2"/>
  <c r="Y230" i="2"/>
  <c r="BO230" i="2"/>
  <c r="X255" i="2"/>
  <c r="X268" i="2"/>
  <c r="BO387" i="2"/>
  <c r="BO391" i="2"/>
  <c r="BO403" i="2"/>
  <c r="BO407" i="2"/>
  <c r="BO440" i="2"/>
  <c r="BO444" i="2"/>
  <c r="BO448" i="2"/>
  <c r="BO533" i="2"/>
  <c r="BO535" i="2"/>
  <c r="Y550" i="2"/>
  <c r="L564" i="2"/>
  <c r="X314" i="2"/>
  <c r="X347" i="2"/>
  <c r="N564" i="2"/>
  <c r="BO247" i="2"/>
  <c r="BO251" i="2"/>
  <c r="BO277" i="2"/>
  <c r="BO293" i="2"/>
  <c r="Y301" i="2"/>
  <c r="Y302" i="2" s="1"/>
  <c r="Y306" i="2"/>
  <c r="Y307" i="2" s="1"/>
  <c r="Y310" i="2"/>
  <c r="BO329" i="2"/>
  <c r="BO331" i="2"/>
  <c r="Y343" i="2"/>
  <c r="BO350" i="2"/>
  <c r="X353" i="2"/>
  <c r="X357" i="2"/>
  <c r="Y363" i="2"/>
  <c r="X388" i="2"/>
  <c r="BO393" i="2"/>
  <c r="Y397" i="2"/>
  <c r="X404" i="2"/>
  <c r="BO409" i="2"/>
  <c r="BO413" i="2"/>
  <c r="BO417" i="2"/>
  <c r="Y430" i="2"/>
  <c r="X441" i="2"/>
  <c r="X445" i="2"/>
  <c r="X449" i="2"/>
  <c r="BO455" i="2"/>
  <c r="BO460" i="2"/>
  <c r="BO477" i="2"/>
  <c r="Y481" i="2"/>
  <c r="Y485" i="2"/>
  <c r="Y487" i="2" s="1"/>
  <c r="X496" i="2"/>
  <c r="BO501" i="2"/>
  <c r="BO505" i="2"/>
  <c r="Y524" i="2"/>
  <c r="Y526" i="2"/>
  <c r="X528" i="2"/>
  <c r="Y532" i="2"/>
  <c r="Y534" i="2"/>
  <c r="Y536" i="2"/>
  <c r="BM550" i="2"/>
  <c r="O564" i="2"/>
  <c r="BO149" i="2"/>
  <c r="Y193" i="2"/>
  <c r="Y195" i="2"/>
  <c r="Y213" i="2"/>
  <c r="X223" i="2"/>
  <c r="Y229" i="2"/>
  <c r="BM244" i="2"/>
  <c r="Y246" i="2"/>
  <c r="BM264" i="2"/>
  <c r="Y266" i="2"/>
  <c r="Y270" i="2"/>
  <c r="BM285" i="2"/>
  <c r="BM290" i="2"/>
  <c r="Y292" i="2"/>
  <c r="Y326" i="2"/>
  <c r="Y328" i="2"/>
  <c r="X365" i="2"/>
  <c r="BM376" i="2"/>
  <c r="BM380" i="2"/>
  <c r="BM386" i="2"/>
  <c r="Y392" i="2"/>
  <c r="BM402" i="2"/>
  <c r="Y408" i="2"/>
  <c r="BM435" i="2"/>
  <c r="BM439" i="2"/>
  <c r="Y454" i="2"/>
  <c r="X465" i="2"/>
  <c r="BM474" i="2"/>
  <c r="Y476" i="2"/>
  <c r="X487" i="2"/>
  <c r="BM494" i="2"/>
  <c r="X520" i="2"/>
  <c r="BM540" i="2"/>
  <c r="BM542" i="2"/>
  <c r="BM544" i="2"/>
  <c r="P564" i="2"/>
  <c r="X248" i="2"/>
  <c r="X256" i="2"/>
  <c r="X298" i="2"/>
  <c r="BM301" i="2"/>
  <c r="BM306" i="2"/>
  <c r="BM310" i="2"/>
  <c r="X340" i="2"/>
  <c r="BM343" i="2"/>
  <c r="BM363" i="2"/>
  <c r="BM397" i="2"/>
  <c r="X410" i="2"/>
  <c r="X414" i="2"/>
  <c r="BM430" i="2"/>
  <c r="X456" i="2"/>
  <c r="X461" i="2"/>
  <c r="BM481" i="2"/>
  <c r="BM485" i="2"/>
  <c r="X502" i="2"/>
  <c r="X506" i="2"/>
  <c r="BM524" i="2"/>
  <c r="BM526" i="2"/>
  <c r="BM532" i="2"/>
  <c r="BM534" i="2"/>
  <c r="BM536" i="2"/>
  <c r="Q564" i="2"/>
  <c r="BM270" i="2"/>
  <c r="X280" i="2"/>
  <c r="Y360" i="2"/>
  <c r="BO380" i="2"/>
  <c r="BO386" i="2"/>
  <c r="X389" i="2"/>
  <c r="X405" i="2"/>
  <c r="BO439" i="2"/>
  <c r="X446" i="2"/>
  <c r="X450" i="2"/>
  <c r="Y478" i="2"/>
  <c r="X497" i="2"/>
  <c r="X529" i="2"/>
  <c r="BO540" i="2"/>
  <c r="BO301" i="2"/>
  <c r="BO306" i="2"/>
  <c r="BO310" i="2"/>
  <c r="X420" i="2"/>
  <c r="BO430" i="2"/>
  <c r="X466" i="2"/>
  <c r="BO485" i="2"/>
  <c r="Y549" i="2"/>
  <c r="Y551" i="2"/>
  <c r="X411" i="2"/>
  <c r="X457" i="2"/>
  <c r="X503" i="2"/>
  <c r="Y531" i="2"/>
  <c r="Y541" i="2"/>
  <c r="Y543" i="2"/>
  <c r="X545" i="2"/>
  <c r="Y387" i="2"/>
  <c r="Y388" i="2" s="1"/>
  <c r="Y391" i="2"/>
  <c r="Y403" i="2"/>
  <c r="Y407" i="2"/>
  <c r="Y410" i="2" s="1"/>
  <c r="Y440" i="2"/>
  <c r="Y441" i="2" s="1"/>
  <c r="Y444" i="2"/>
  <c r="Y445" i="2" s="1"/>
  <c r="Y448" i="2"/>
  <c r="Y449" i="2" s="1"/>
  <c r="Y453" i="2"/>
  <c r="Y475" i="2"/>
  <c r="X482" i="2"/>
  <c r="Y495" i="2"/>
  <c r="Y499" i="2"/>
  <c r="Y502" i="2" s="1"/>
  <c r="Y523" i="2"/>
  <c r="Y525" i="2"/>
  <c r="Y527" i="2"/>
  <c r="Y533" i="2"/>
  <c r="Y535" i="2"/>
  <c r="X537" i="2"/>
  <c r="BM549" i="2"/>
  <c r="BM551" i="2"/>
  <c r="U564" i="2"/>
  <c r="BM258" i="2"/>
  <c r="BM342" i="2"/>
  <c r="Y368" i="2"/>
  <c r="X421" i="2"/>
  <c r="BM429" i="2"/>
  <c r="Y470" i="2"/>
  <c r="V564" i="2"/>
  <c r="Y346" i="2" l="1"/>
  <c r="Y145" i="2"/>
  <c r="Y49" i="2"/>
  <c r="Y286" i="2"/>
  <c r="Y496" i="2"/>
  <c r="Y365" i="2"/>
  <c r="Y216" i="2"/>
  <c r="Y313" i="2"/>
  <c r="Y205" i="2"/>
  <c r="Y528" i="2"/>
  <c r="Y370" i="2"/>
  <c r="Y456" i="2"/>
  <c r="Y274" i="2"/>
  <c r="Y436" i="2"/>
  <c r="Y99" i="2"/>
  <c r="Y426" i="2"/>
  <c r="Y180" i="2"/>
  <c r="Y520" i="2"/>
  <c r="Y545" i="2"/>
  <c r="Y232" i="2"/>
  <c r="X558" i="2"/>
  <c r="Y267" i="2"/>
  <c r="Y377" i="2"/>
  <c r="Y222" i="2"/>
  <c r="Y297" i="2"/>
  <c r="Y136" i="2"/>
  <c r="Y248" i="2"/>
  <c r="Y280" i="2"/>
  <c r="Y82" i="2"/>
  <c r="Y57" i="2"/>
  <c r="X554" i="2"/>
  <c r="X556" i="2"/>
  <c r="Y158" i="2"/>
  <c r="Y537" i="2"/>
  <c r="X555" i="2"/>
  <c r="Y198" i="2"/>
  <c r="W557" i="2"/>
  <c r="Y127" i="2"/>
  <c r="Y117" i="2"/>
  <c r="Y339" i="2"/>
  <c r="Y552" i="2"/>
  <c r="Y482" i="2"/>
  <c r="Y404" i="2"/>
  <c r="Y34" i="2"/>
  <c r="X557" i="2" l="1"/>
  <c r="Y559" i="2"/>
</calcChain>
</file>

<file path=xl/sharedStrings.xml><?xml version="1.0" encoding="utf-8"?>
<sst xmlns="http://schemas.openxmlformats.org/spreadsheetml/2006/main" count="3753" uniqueCount="823">
  <si>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</si>
  <si>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</si>
  <si>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</si>
  <si>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</si>
  <si>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</si>
  <si>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</si>
  <si>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</si>
  <si>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</si>
  <si>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</si>
  <si>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</si>
  <si>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</si>
  <si>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</si>
  <si>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</si>
  <si>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</si>
  <si>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</si>
  <si>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</si>
  <si>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</si>
  <si>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</si>
  <si>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</si>
  <si>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</si>
  <si>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</si>
  <si>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</si>
  <si>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</si>
  <si>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</si>
  <si>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</si>
  <si>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</si>
  <si>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</si>
  <si>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</si>
  <si>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</si>
  <si>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</si>
  <si>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</si>
  <si>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</si>
  <si>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</si>
  <si>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</si>
  <si>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</si>
  <si>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</si>
  <si>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</si>
  <si>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</si>
  <si>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</si>
  <si>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</si>
  <si>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</si>
  <si>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</si>
  <si>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</si>
  <si>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</si>
  <si>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</si>
  <si>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</si>
  <si>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</si>
  <si>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</si>
  <si>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</si>
  <si>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</si>
  <si>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</si>
  <si>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</si>
  <si>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</si>
  <si>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</si>
  <si>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</si>
  <si>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</si>
  <si>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</si>
  <si>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</si>
  <si>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</si>
  <si>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</si>
  <si>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</si>
  <si>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</si>
  <si>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</si>
  <si>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</si>
  <si>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</si>
  <si>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</si>
  <si>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</si>
  <si>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</si>
  <si>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17.06.2024</t>
  </si>
  <si>
    <t>12.06.2024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</si>
  <si>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</si>
  <si>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</si>
  <si>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</si>
  <si>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</si>
  <si>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</si>
  <si>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</si>
  <si>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</si>
  <si>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</si>
  <si>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</si>
  <si>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</si>
  <si>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</si>
  <si>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</si>
  <si>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</si>
  <si>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</si>
  <si>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</si>
  <si>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</si>
  <si>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</si>
  <si>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</si>
  <si>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</si>
  <si>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</si>
  <si>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</si>
  <si>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</si>
  <si>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</si>
  <si>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</si>
  <si>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</si>
  <si>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</si>
  <si>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</si>
  <si>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</si>
  <si>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</si>
  <si>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</si>
  <si>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</si>
  <si>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</si>
  <si>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</si>
  <si>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</si>
  <si>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</si>
  <si>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</si>
  <si>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</si>
  <si>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</si>
  <si>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</si>
  <si>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</si>
  <si>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</si>
  <si>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</si>
  <si>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</si>
  <si>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</si>
  <si>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</si>
  <si>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</si>
  <si>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</si>
  <si>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</si>
  <si>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</si>
  <si>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</si>
  <si>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</si>
  <si>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</si>
  <si>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</si>
  <si>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</si>
  <si>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</si>
  <si>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</si>
  <si>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</si>
  <si>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</si>
  <si>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</si>
  <si>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</si>
  <si>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</si>
  <si>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</si>
  <si>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</si>
  <si>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</si>
  <si>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</si>
  <si>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</si>
  <si>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</si>
  <si>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</si>
  <si>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</si>
  <si>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</si>
  <si>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</si>
  <si>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</si>
  <si>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</si>
  <si>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</si>
  <si>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</si>
  <si>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</si>
  <si>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</si>
  <si>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</si>
  <si>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</si>
  <si>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</si>
  <si>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</si>
  <si>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</si>
  <si>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</si>
  <si>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</si>
  <si>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</si>
  <si>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</si>
  <si>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</si>
  <si>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</si>
  <si>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</si>
  <si>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</si>
  <si>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</si>
  <si>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</si>
  <si>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</si>
  <si>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</si>
  <si>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</si>
  <si>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</si>
  <si>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</si>
  <si>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</si>
  <si>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</si>
  <si>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</si>
  <si>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</si>
  <si>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</si>
  <si>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</si>
  <si>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</si>
  <si>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</si>
  <si>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</si>
  <si>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</si>
  <si>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</si>
  <si>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</si>
  <si>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</si>
  <si>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</si>
  <si>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</si>
  <si>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</si>
  <si>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</si>
  <si>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</si>
  <si>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</si>
  <si>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</si>
  <si>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</si>
  <si>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</si>
  <si>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</si>
  <si>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</si>
  <si>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</si>
  <si>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</si>
  <si>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</si>
  <si>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</si>
  <si>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</si>
  <si>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</si>
  <si>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</si>
  <si>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</si>
  <si>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</si>
  <si>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</si>
  <si>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</si>
  <si>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</si>
  <si>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</si>
  <si>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</si>
  <si>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</si>
  <si>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</si>
  <si>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</si>
  <si>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</si>
  <si>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</si>
  <si>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</si>
  <si>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</si>
  <si>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</si>
  <si>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</si>
  <si>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</si>
  <si>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</si>
  <si>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</si>
  <si>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</si>
  <si>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</si>
  <si>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</si>
  <si>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</si>
  <si>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</si>
  <si>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</si>
  <si>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</si>
  <si>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</si>
  <si>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</si>
  <si>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</si>
  <si>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</si>
  <si>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</si>
  <si>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</si>
  <si>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</si>
  <si>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</si>
  <si>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</si>
  <si>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</si>
  <si>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</si>
  <si>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</si>
  <si>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</si>
  <si>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</si>
  <si>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</si>
  <si>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</si>
  <si>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</si>
  <si>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</si>
  <si>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</si>
  <si>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</si>
  <si>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</si>
  <si>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</si>
  <si>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</si>
  <si>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</si>
  <si>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</si>
  <si>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</si>
  <si>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</si>
  <si>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</si>
  <si>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</si>
  <si>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</si>
  <si>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</si>
  <si>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</si>
  <si>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</si>
  <si>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</si>
  <si>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</si>
  <si>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</si>
  <si>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</si>
  <si>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</si>
  <si>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</si>
  <si>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</si>
  <si>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</si>
  <si>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</si>
  <si>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</si>
  <si>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</si>
  <si>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</si>
  <si>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</si>
  <si>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</si>
  <si>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</si>
  <si>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</si>
  <si>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</si>
  <si>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</si>
  <si>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</si>
  <si>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</si>
  <si>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</si>
  <si>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</si>
  <si>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</si>
  <si>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</si>
  <si>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</si>
  <si>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</si>
  <si>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</si>
  <si>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</si>
  <si>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</si>
  <si>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</si>
  <si>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</si>
  <si>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</si>
  <si>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</si>
  <si>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</si>
  <si>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</si>
  <si>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</si>
  <si>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</si>
  <si>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</si>
  <si>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</si>
  <si>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</si>
  <si>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</si>
  <si>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</si>
  <si>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</si>
  <si>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</si>
  <si>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</si>
  <si>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</si>
  <si>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</si>
  <si>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</si>
  <si>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</si>
  <si>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</si>
  <si>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</si>
  <si>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</si>
  <si>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</si>
  <si>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</si>
  <si>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</si>
  <si>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</si>
  <si>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</si>
  <si>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</si>
  <si>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</si>
  <si>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</si>
  <si>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</si>
  <si>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</si>
  <si>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</si>
  <si>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</si>
  <si>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</si>
  <si>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</si>
  <si>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</si>
  <si>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</si>
  <si>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</si>
  <si>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</si>
  <si>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</si>
  <si>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</si>
  <si>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</si>
  <si>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</si>
  <si>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</si>
  <si>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</si>
  <si>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</si>
  <si>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</si>
  <si>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</si>
  <si>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</si>
  <si>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</si>
  <si>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</si>
  <si>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</si>
  <si>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</si>
  <si>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</si>
  <si>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</si>
  <si>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</si>
  <si>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</si>
  <si>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</si>
  <si>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</si>
  <si>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</si>
  <si>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</si>
  <si>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</si>
  <si>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</si>
  <si>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</si>
  <si>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</si>
  <si>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</si>
  <si>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</si>
  <si>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</si>
  <si>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</si>
  <si>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</si>
  <si>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</si>
  <si>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</si>
  <si>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</si>
  <si>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</si>
  <si>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</si>
  <si>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</si>
  <si>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</si>
  <si>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</si>
  <si>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</si>
  <si>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</si>
  <si>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</si>
  <si>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</si>
  <si>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</si>
  <si>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</si>
  <si>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</si>
  <si>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</si>
  <si>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</si>
  <si>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</si>
  <si>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</si>
  <si>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</si>
  <si>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</si>
  <si>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</si>
  <si>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</si>
  <si>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</si>
  <si>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</si>
  <si>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</si>
  <si>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</si>
  <si>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</si>
  <si>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</si>
  <si>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</si>
  <si>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</si>
  <si>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</si>
  <si>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</si>
  <si>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</si>
  <si>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</si>
  <si>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</si>
  <si>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</si>
  <si>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</si>
  <si>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</si>
  <si>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</si>
  <si>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</si>
  <si>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</si>
  <si>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</si>
  <si>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</si>
  <si>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</si>
  <si>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</si>
  <si>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</si>
  <si>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</si>
  <si>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</si>
  <si>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</si>
  <si>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</si>
  <si>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</si>
  <si>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</si>
  <si>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</si>
  <si>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</si>
  <si>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</si>
  <si>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</si>
  <si>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</si>
  <si>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</si>
  <si>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</si>
  <si>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</si>
  <si>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</si>
  <si>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</si>
  <si>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</si>
  <si>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</si>
  <si>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</si>
  <si>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</si>
  <si>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</si>
  <si>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</si>
  <si>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</si>
  <si>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</si>
  <si>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</si>
  <si>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</si>
  <si>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</si>
  <si>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</si>
  <si>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</si>
  <si>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</si>
  <si>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</si>
  <si>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</si>
  <si>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</si>
  <si>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</si>
  <si>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</si>
  <si>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</si>
  <si>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</si>
  <si>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</si>
  <si>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</si>
  <si>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</si>
  <si>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</si>
  <si>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</si>
  <si>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</si>
  <si>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</si>
  <si>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</si>
  <si>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</si>
  <si>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</si>
  <si>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</si>
  <si>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</si>
  <si>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</si>
  <si>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</si>
  <si>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</si>
  <si>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</si>
  <si>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</si>
  <si>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</si>
  <si>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</si>
  <si>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</si>
  <si>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</si>
  <si>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</si>
  <si>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</si>
  <si>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</si>
  <si>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</si>
  <si>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</si>
  <si>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</si>
  <si>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</si>
  <si>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</si>
  <si>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</si>
  <si>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</si>
  <si>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</si>
  <si>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</si>
  <si>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</si>
  <si>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</si>
  <si>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</si>
  <si>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</si>
  <si>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</si>
  <si>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</si>
  <si>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</si>
  <si>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</si>
  <si>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</si>
  <si>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</si>
  <si>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</si>
  <si>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</si>
  <si>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20.06.2024</t>
  </si>
  <si>
    <t>SU003425</t>
  </si>
  <si>
    <t>P004273</t>
  </si>
  <si>
    <t>Вареные колбасы «Филейная Оригинальная» Весовой п/а ТМ «Особый рецепт»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</si>
  <si>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</si>
  <si>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</si>
  <si>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</si>
  <si>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</si>
  <si>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</si>
  <si>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</si>
  <si>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</si>
  <si>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</si>
  <si>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</si>
  <si>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</si>
  <si>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</si>
  <si>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</si>
  <si>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</si>
  <si>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</si>
  <si>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</si>
  <si>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</si>
  <si>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</si>
  <si>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</si>
  <si>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</si>
  <si>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</si>
  <si>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</si>
  <si>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</si>
  <si>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</si>
  <si>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</si>
  <si>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</si>
  <si>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</si>
  <si>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</si>
  <si>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</si>
  <si>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</si>
  <si>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</si>
  <si>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</si>
  <si>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</si>
  <si>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</si>
  <si>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</si>
  <si>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</si>
  <si>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</si>
  <si>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</si>
  <si>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</si>
  <si>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</si>
  <si>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</si>
  <si>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</si>
  <si>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</si>
  <si>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</si>
  <si>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19.06.2024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</si>
  <si>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</si>
  <si>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</si>
  <si>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</si>
  <si>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</si>
  <si>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</si>
  <si>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</si>
  <si>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</si>
  <si>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</si>
  <si>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22.06.2024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</si>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</sst>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5" t="s">
        <v>29</v>
      </c>
      <c r="E1" s="755"/>
      <c r="F1" s="755"/>
      <c r="G1" s="14" t="s">
        <v>67</v>
      </c>
      <c r="H1" s="755" t="s">
        <v>49</v>
      </c>
      <c r="I1" s="755"/>
      <c r="J1" s="755"/>
      <c r="K1" s="755"/>
      <c r="L1" s="755"/>
      <c r="M1" s="755"/>
      <c r="N1" s="755"/>
      <c r="O1" s="755"/>
      <c r="P1" s="755"/>
      <c r="Q1" s="756" t="s">
        <v>68</v>
      </c>
      <c r="R1" s="757"/>
      <c r="S1" s="75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8"/>
      <c r="Q2" s="758"/>
      <c r="R2" s="758"/>
      <c r="S2" s="758"/>
      <c r="T2" s="758"/>
      <c r="U2" s="758"/>
      <c r="V2" s="75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8"/>
      <c r="P3" s="758"/>
      <c r="Q3" s="758"/>
      <c r="R3" s="758"/>
      <c r="S3" s="758"/>
      <c r="T3" s="758"/>
      <c r="U3" s="758"/>
      <c r="V3" s="75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9" t="s">
        <v>8</v>
      </c>
      <c r="B5" s="759"/>
      <c r="C5" s="759"/>
      <c r="D5" s="760"/>
      <c r="E5" s="760"/>
      <c r="F5" s="761" t="s">
        <v>14</v>
      </c>
      <c r="G5" s="761"/>
      <c r="H5" s="760"/>
      <c r="I5" s="760"/>
      <c r="J5" s="760"/>
      <c r="K5" s="760"/>
      <c r="L5" s="760"/>
      <c r="M5" s="73"/>
      <c r="O5" s="27" t="s">
        <v>4</v>
      </c>
      <c r="P5" s="762">
        <v>45463</v>
      </c>
      <c r="Q5" s="762"/>
      <c r="S5" s="763" t="s">
        <v>3</v>
      </c>
      <c r="T5" s="764"/>
      <c r="U5" s="765" t="s">
        <v>787</v>
      </c>
      <c r="V5" s="766"/>
      <c r="AA5" s="60"/>
      <c r="AB5" s="60"/>
      <c r="AC5" s="60"/>
    </row>
    <row r="6" spans="1:30" s="17" customFormat="1" ht="24" customHeight="1" x14ac:dyDescent="0.2">
      <c r="A6" s="759" t="s">
        <v>1</v>
      </c>
      <c r="B6" s="759"/>
      <c r="C6" s="759"/>
      <c r="D6" s="767" t="s">
        <v>800</v>
      </c>
      <c r="E6" s="767"/>
      <c r="F6" s="767"/>
      <c r="G6" s="767"/>
      <c r="H6" s="767"/>
      <c r="I6" s="767"/>
      <c r="J6" s="767"/>
      <c r="K6" s="767"/>
      <c r="L6" s="767"/>
      <c r="M6" s="74"/>
      <c r="O6" s="27" t="s">
        <v>30</v>
      </c>
      <c r="P6" s="768" t="str">
        <f>IF(P5=0," ",CHOOSE(WEEKDAY(P5,2),"Понедельник","Вторник","Среда","Четверг","Пятница","Суббота","Воскресенье"))</f>
        <v>Четверг</v>
      </c>
      <c r="Q6" s="768"/>
      <c r="S6" s="769" t="s">
        <v>5</v>
      </c>
      <c r="T6" s="770"/>
      <c r="U6" s="771" t="s">
        <v>70</v>
      </c>
      <c r="V6" s="77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77" t="str">
        <f>IFERROR(VLOOKUP(DeliveryAddress,Table,3,0),1)</f>
        <v>5</v>
      </c>
      <c r="E7" s="778"/>
      <c r="F7" s="778"/>
      <c r="G7" s="778"/>
      <c r="H7" s="778"/>
      <c r="I7" s="778"/>
      <c r="J7" s="778"/>
      <c r="K7" s="778"/>
      <c r="L7" s="779"/>
      <c r="M7" s="75"/>
      <c r="O7" s="29"/>
      <c r="P7" s="49"/>
      <c r="Q7" s="49"/>
      <c r="S7" s="769"/>
      <c r="T7" s="770"/>
      <c r="U7" s="773"/>
      <c r="V7" s="774"/>
      <c r="AA7" s="60"/>
      <c r="AB7" s="60"/>
      <c r="AC7" s="60"/>
    </row>
    <row r="8" spans="1:30" s="17" customFormat="1" ht="25.5" customHeight="1" x14ac:dyDescent="0.2">
      <c r="A8" s="780" t="s">
        <v>60</v>
      </c>
      <c r="B8" s="780"/>
      <c r="C8" s="780"/>
      <c r="D8" s="781"/>
      <c r="E8" s="781"/>
      <c r="F8" s="781"/>
      <c r="G8" s="781"/>
      <c r="H8" s="781"/>
      <c r="I8" s="781"/>
      <c r="J8" s="781"/>
      <c r="K8" s="781"/>
      <c r="L8" s="781"/>
      <c r="M8" s="76"/>
      <c r="O8" s="27" t="s">
        <v>11</v>
      </c>
      <c r="P8" s="746">
        <v>0.41666666666666669</v>
      </c>
      <c r="Q8" s="746"/>
      <c r="S8" s="769"/>
      <c r="T8" s="770"/>
      <c r="U8" s="773"/>
      <c r="V8" s="774"/>
      <c r="AA8" s="60"/>
      <c r="AB8" s="60"/>
      <c r="AC8" s="60"/>
    </row>
    <row r="9" spans="1:30" s="17" customFormat="1" ht="39.950000000000003" customHeight="1" x14ac:dyDescent="0.2">
      <c r="A9" s="7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737" t="s">
        <v>48</v>
      </c>
      <c r="E9" s="738"/>
      <c r="F9" s="7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82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1"/>
      <c r="O9" s="31" t="s">
        <v>15</v>
      </c>
      <c r="P9" s="783"/>
      <c r="Q9" s="783"/>
      <c r="S9" s="769"/>
      <c r="T9" s="770"/>
      <c r="U9" s="775"/>
      <c r="V9" s="77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737"/>
      <c r="E10" s="738"/>
      <c r="F10" s="7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739" t="str">
        <f>IFERROR(VLOOKUP($D$10,Proxy,2,FALSE),"")</f>
        <v/>
      </c>
      <c r="I10" s="739"/>
      <c r="J10" s="739"/>
      <c r="K10" s="739"/>
      <c r="L10" s="739"/>
      <c r="M10" s="72"/>
      <c r="O10" s="31" t="s">
        <v>35</v>
      </c>
      <c r="P10" s="740"/>
      <c r="Q10" s="740"/>
      <c r="T10" s="29" t="s">
        <v>12</v>
      </c>
      <c r="U10" s="741" t="s">
        <v>71</v>
      </c>
      <c r="V10" s="74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3"/>
      <c r="Q11" s="743"/>
      <c r="T11" s="29" t="s">
        <v>31</v>
      </c>
      <c r="U11" s="744" t="s">
        <v>57</v>
      </c>
      <c r="V11" s="744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5" t="s">
        <v>72</v>
      </c>
      <c r="B12" s="745"/>
      <c r="C12" s="745"/>
      <c r="D12" s="745"/>
      <c r="E12" s="745"/>
      <c r="F12" s="745"/>
      <c r="G12" s="745"/>
      <c r="H12" s="745"/>
      <c r="I12" s="745"/>
      <c r="J12" s="745"/>
      <c r="K12" s="745"/>
      <c r="L12" s="745"/>
      <c r="M12" s="77"/>
      <c r="O12" s="27" t="s">
        <v>33</v>
      </c>
      <c r="P12" s="746"/>
      <c r="Q12" s="746"/>
      <c r="R12" s="28"/>
      <c r="S12"/>
      <c r="T12" s="29" t="s">
        <v>48</v>
      </c>
      <c r="U12" s="747"/>
      <c r="V12" s="747"/>
      <c r="W12"/>
      <c r="AA12" s="60"/>
      <c r="AB12" s="60"/>
      <c r="AC12" s="60"/>
    </row>
    <row r="13" spans="1:30" s="17" customFormat="1" ht="23.25" customHeight="1" x14ac:dyDescent="0.2">
      <c r="A13" s="745" t="s">
        <v>73</v>
      </c>
      <c r="B13" s="745"/>
      <c r="C13" s="745"/>
      <c r="D13" s="745"/>
      <c r="E13" s="745"/>
      <c r="F13" s="745"/>
      <c r="G13" s="745"/>
      <c r="H13" s="745"/>
      <c r="I13" s="745"/>
      <c r="J13" s="745"/>
      <c r="K13" s="745"/>
      <c r="L13" s="745"/>
      <c r="M13" s="77"/>
      <c r="N13" s="31"/>
      <c r="O13" s="31" t="s">
        <v>34</v>
      </c>
      <c r="P13" s="744"/>
      <c r="Q13" s="744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5" t="s">
        <v>74</v>
      </c>
      <c r="B14" s="745"/>
      <c r="C14" s="745"/>
      <c r="D14" s="745"/>
      <c r="E14" s="745"/>
      <c r="F14" s="745"/>
      <c r="G14" s="745"/>
      <c r="H14" s="745"/>
      <c r="I14" s="745"/>
      <c r="J14" s="745"/>
      <c r="K14" s="745"/>
      <c r="L14" s="745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8" t="s">
        <v>75</v>
      </c>
      <c r="B15" s="748"/>
      <c r="C15" s="748"/>
      <c r="D15" s="748"/>
      <c r="E15" s="748"/>
      <c r="F15" s="748"/>
      <c r="G15" s="748"/>
      <c r="H15" s="748"/>
      <c r="I15" s="748"/>
      <c r="J15" s="748"/>
      <c r="K15" s="748"/>
      <c r="L15" s="748"/>
      <c r="M15" s="78"/>
      <c r="N15"/>
      <c r="O15" s="749" t="s">
        <v>63</v>
      </c>
      <c r="P15" s="749"/>
      <c r="Q15" s="749"/>
      <c r="R15" s="749"/>
      <c r="S15" s="74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0"/>
      <c r="P16" s="750"/>
      <c r="Q16" s="750"/>
      <c r="R16" s="750"/>
      <c r="S16" s="75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2" t="s">
        <v>61</v>
      </c>
      <c r="B17" s="722" t="s">
        <v>51</v>
      </c>
      <c r="C17" s="752" t="s">
        <v>50</v>
      </c>
      <c r="D17" s="722" t="s">
        <v>52</v>
      </c>
      <c r="E17" s="722"/>
      <c r="F17" s="722" t="s">
        <v>24</v>
      </c>
      <c r="G17" s="722" t="s">
        <v>27</v>
      </c>
      <c r="H17" s="722" t="s">
        <v>25</v>
      </c>
      <c r="I17" s="722" t="s">
        <v>26</v>
      </c>
      <c r="J17" s="753" t="s">
        <v>16</v>
      </c>
      <c r="K17" s="753" t="s">
        <v>65</v>
      </c>
      <c r="L17" s="753" t="s">
        <v>2</v>
      </c>
      <c r="M17" s="753" t="s">
        <v>66</v>
      </c>
      <c r="N17" s="722" t="s">
        <v>28</v>
      </c>
      <c r="O17" s="722" t="s">
        <v>17</v>
      </c>
      <c r="P17" s="722"/>
      <c r="Q17" s="722"/>
      <c r="R17" s="722"/>
      <c r="S17" s="722"/>
      <c r="T17" s="751" t="s">
        <v>58</v>
      </c>
      <c r="U17" s="722"/>
      <c r="V17" s="722" t="s">
        <v>6</v>
      </c>
      <c r="W17" s="722" t="s">
        <v>44</v>
      </c>
      <c r="X17" s="723" t="s">
        <v>56</v>
      </c>
      <c r="Y17" s="722" t="s">
        <v>18</v>
      </c>
      <c r="Z17" s="725" t="s">
        <v>62</v>
      </c>
      <c r="AA17" s="725" t="s">
        <v>19</v>
      </c>
      <c r="AB17" s="726" t="s">
        <v>59</v>
      </c>
      <c r="AC17" s="727"/>
      <c r="AD17" s="728"/>
      <c r="AE17" s="732"/>
      <c r="BB17" s="733" t="s">
        <v>64</v>
      </c>
    </row>
    <row r="18" spans="1:67" ht="14.25" customHeight="1" x14ac:dyDescent="0.2">
      <c r="A18" s="722"/>
      <c r="B18" s="722"/>
      <c r="C18" s="752"/>
      <c r="D18" s="722"/>
      <c r="E18" s="722"/>
      <c r="F18" s="722" t="s">
        <v>20</v>
      </c>
      <c r="G18" s="722" t="s">
        <v>21</v>
      </c>
      <c r="H18" s="722" t="s">
        <v>22</v>
      </c>
      <c r="I18" s="722" t="s">
        <v>22</v>
      </c>
      <c r="J18" s="754"/>
      <c r="K18" s="754"/>
      <c r="L18" s="754"/>
      <c r="M18" s="754"/>
      <c r="N18" s="722"/>
      <c r="O18" s="722"/>
      <c r="P18" s="722"/>
      <c r="Q18" s="722"/>
      <c r="R18" s="722"/>
      <c r="S18" s="722"/>
      <c r="T18" s="36" t="s">
        <v>47</v>
      </c>
      <c r="U18" s="36" t="s">
        <v>46</v>
      </c>
      <c r="V18" s="722"/>
      <c r="W18" s="722"/>
      <c r="X18" s="724"/>
      <c r="Y18" s="722"/>
      <c r="Z18" s="725"/>
      <c r="AA18" s="725"/>
      <c r="AB18" s="729"/>
      <c r="AC18" s="730"/>
      <c r="AD18" s="731"/>
      <c r="AE18" s="732"/>
      <c r="BB18" s="733"/>
    </row>
    <row r="19" spans="1:67" ht="27.75" hidden="1" customHeight="1" x14ac:dyDescent="0.2">
      <c r="A19" s="436" t="s">
        <v>76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55"/>
      <c r="AA19" s="55"/>
    </row>
    <row r="20" spans="1:67" ht="16.5" hidden="1" customHeight="1" x14ac:dyDescent="0.25">
      <c r="A20" s="437" t="s">
        <v>76</v>
      </c>
      <c r="B20" s="437"/>
      <c r="C20" s="437"/>
      <c r="D20" s="437"/>
      <c r="E20" s="437"/>
      <c r="F20" s="437"/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66"/>
      <c r="AA20" s="66"/>
    </row>
    <row r="21" spans="1:67" ht="14.25" hidden="1" customHeight="1" x14ac:dyDescent="0.25">
      <c r="A21" s="402" t="s">
        <v>77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4301031106</v>
      </c>
      <c r="D22" s="403">
        <v>4607091389258</v>
      </c>
      <c r="E22" s="40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5"/>
      <c r="Q22" s="405"/>
      <c r="R22" s="405"/>
      <c r="S22" s="406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82</v>
      </c>
      <c r="B23" s="64" t="s">
        <v>83</v>
      </c>
      <c r="C23" s="37">
        <v>4301051550</v>
      </c>
      <c r="D23" s="403">
        <v>4680115885004</v>
      </c>
      <c r="E23" s="403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5"/>
      <c r="Q23" s="405"/>
      <c r="R23" s="405"/>
      <c r="S23" s="406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1"/>
      <c r="O24" s="397" t="s">
        <v>43</v>
      </c>
      <c r="P24" s="398"/>
      <c r="Q24" s="398"/>
      <c r="R24" s="398"/>
      <c r="S24" s="398"/>
      <c r="T24" s="398"/>
      <c r="U24" s="399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1"/>
      <c r="O25" s="397" t="s">
        <v>43</v>
      </c>
      <c r="P25" s="398"/>
      <c r="Q25" s="398"/>
      <c r="R25" s="398"/>
      <c r="S25" s="398"/>
      <c r="T25" s="398"/>
      <c r="U25" s="399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02" t="s">
        <v>85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67"/>
      <c r="AA26" s="67"/>
    </row>
    <row r="27" spans="1:67" ht="27" hidden="1" customHeight="1" x14ac:dyDescent="0.25">
      <c r="A27" s="64" t="s">
        <v>86</v>
      </c>
      <c r="B27" s="64" t="s">
        <v>87</v>
      </c>
      <c r="C27" s="37">
        <v>4301051551</v>
      </c>
      <c r="D27" s="403">
        <v>4607091383881</v>
      </c>
      <c r="E27" s="403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5"/>
      <c r="Q27" s="405"/>
      <c r="R27" s="405"/>
      <c r="S27" s="406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88</v>
      </c>
      <c r="B28" s="64" t="s">
        <v>89</v>
      </c>
      <c r="C28" s="37">
        <v>4301051552</v>
      </c>
      <c r="D28" s="403">
        <v>4607091388237</v>
      </c>
      <c r="E28" s="403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5"/>
      <c r="Q28" s="405"/>
      <c r="R28" s="405"/>
      <c r="S28" s="406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90</v>
      </c>
      <c r="B29" s="64" t="s">
        <v>91</v>
      </c>
      <c r="C29" s="37">
        <v>4301051180</v>
      </c>
      <c r="D29" s="403">
        <v>4607091383935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5"/>
      <c r="Q29" s="405"/>
      <c r="R29" s="405"/>
      <c r="S29" s="406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90</v>
      </c>
      <c r="B30" s="64" t="s">
        <v>92</v>
      </c>
      <c r="C30" s="37">
        <v>4301051692</v>
      </c>
      <c r="D30" s="403">
        <v>4607091383935</v>
      </c>
      <c r="E30" s="40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5"/>
      <c r="Q30" s="405"/>
      <c r="R30" s="405"/>
      <c r="S30" s="406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93</v>
      </c>
      <c r="B31" s="64" t="s">
        <v>94</v>
      </c>
      <c r="C31" s="37">
        <v>4301051426</v>
      </c>
      <c r="D31" s="403">
        <v>4680115881853</v>
      </c>
      <c r="E31" s="40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5"/>
      <c r="Q31" s="405"/>
      <c r="R31" s="405"/>
      <c r="S31" s="406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95</v>
      </c>
      <c r="B32" s="64" t="s">
        <v>96</v>
      </c>
      <c r="C32" s="37">
        <v>4301051593</v>
      </c>
      <c r="D32" s="403">
        <v>4607091383911</v>
      </c>
      <c r="E32" s="40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5"/>
      <c r="Q32" s="405"/>
      <c r="R32" s="405"/>
      <c r="S32" s="406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97</v>
      </c>
      <c r="B33" s="64" t="s">
        <v>98</v>
      </c>
      <c r="C33" s="37">
        <v>4301051592</v>
      </c>
      <c r="D33" s="403">
        <v>4607091388244</v>
      </c>
      <c r="E33" s="40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5"/>
      <c r="Q33" s="405"/>
      <c r="R33" s="405"/>
      <c r="S33" s="406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400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1"/>
      <c r="O34" s="397" t="s">
        <v>43</v>
      </c>
      <c r="P34" s="398"/>
      <c r="Q34" s="398"/>
      <c r="R34" s="398"/>
      <c r="S34" s="398"/>
      <c r="T34" s="398"/>
      <c r="U34" s="399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1"/>
      <c r="O35" s="397" t="s">
        <v>43</v>
      </c>
      <c r="P35" s="398"/>
      <c r="Q35" s="398"/>
      <c r="R35" s="398"/>
      <c r="S35" s="398"/>
      <c r="T35" s="398"/>
      <c r="U35" s="399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402" t="s">
        <v>99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67"/>
      <c r="AA36" s="67"/>
    </row>
    <row r="37" spans="1:67" ht="27" hidden="1" customHeight="1" x14ac:dyDescent="0.25">
      <c r="A37" s="64" t="s">
        <v>100</v>
      </c>
      <c r="B37" s="64" t="s">
        <v>101</v>
      </c>
      <c r="C37" s="37">
        <v>4301032013</v>
      </c>
      <c r="D37" s="403">
        <v>4607091388503</v>
      </c>
      <c r="E37" s="40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5"/>
      <c r="Q37" s="405"/>
      <c r="R37" s="405"/>
      <c r="S37" s="406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1"/>
      <c r="O38" s="397" t="s">
        <v>43</v>
      </c>
      <c r="P38" s="398"/>
      <c r="Q38" s="398"/>
      <c r="R38" s="398"/>
      <c r="S38" s="398"/>
      <c r="T38" s="398"/>
      <c r="U38" s="399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1"/>
      <c r="O39" s="397" t="s">
        <v>43</v>
      </c>
      <c r="P39" s="398"/>
      <c r="Q39" s="398"/>
      <c r="R39" s="398"/>
      <c r="S39" s="398"/>
      <c r="T39" s="398"/>
      <c r="U39" s="399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02" t="s">
        <v>104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67"/>
      <c r="AA40" s="67"/>
    </row>
    <row r="41" spans="1:67" ht="80.25" hidden="1" customHeight="1" x14ac:dyDescent="0.25">
      <c r="A41" s="64" t="s">
        <v>105</v>
      </c>
      <c r="B41" s="64" t="s">
        <v>106</v>
      </c>
      <c r="C41" s="37">
        <v>4301160001</v>
      </c>
      <c r="D41" s="403">
        <v>4607091388282</v>
      </c>
      <c r="E41" s="40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5"/>
      <c r="Q41" s="405"/>
      <c r="R41" s="405"/>
      <c r="S41" s="406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400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1"/>
      <c r="O42" s="397" t="s">
        <v>43</v>
      </c>
      <c r="P42" s="398"/>
      <c r="Q42" s="398"/>
      <c r="R42" s="398"/>
      <c r="S42" s="398"/>
      <c r="T42" s="398"/>
      <c r="U42" s="399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1"/>
      <c r="O43" s="397" t="s">
        <v>43</v>
      </c>
      <c r="P43" s="398"/>
      <c r="Q43" s="398"/>
      <c r="R43" s="398"/>
      <c r="S43" s="398"/>
      <c r="T43" s="398"/>
      <c r="U43" s="399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hidden="1" customHeight="1" x14ac:dyDescent="0.2">
      <c r="A44" s="436" t="s">
        <v>108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55"/>
      <c r="AA44" s="55"/>
    </row>
    <row r="45" spans="1:67" ht="16.5" hidden="1" customHeight="1" x14ac:dyDescent="0.25">
      <c r="A45" s="437" t="s">
        <v>109</v>
      </c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  <c r="M45" s="437"/>
      <c r="N45" s="437"/>
      <c r="O45" s="437"/>
      <c r="P45" s="437"/>
      <c r="Q45" s="437"/>
      <c r="R45" s="437"/>
      <c r="S45" s="437"/>
      <c r="T45" s="437"/>
      <c r="U45" s="437"/>
      <c r="V45" s="437"/>
      <c r="W45" s="437"/>
      <c r="X45" s="437"/>
      <c r="Y45" s="437"/>
      <c r="Z45" s="66"/>
      <c r="AA45" s="66"/>
    </row>
    <row r="46" spans="1:67" ht="14.25" hidden="1" customHeight="1" x14ac:dyDescent="0.25">
      <c r="A46" s="402" t="s">
        <v>110</v>
      </c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67"/>
      <c r="AA46" s="67"/>
    </row>
    <row r="47" spans="1:67" ht="27" hidden="1" customHeight="1" x14ac:dyDescent="0.25">
      <c r="A47" s="64" t="s">
        <v>111</v>
      </c>
      <c r="B47" s="64" t="s">
        <v>112</v>
      </c>
      <c r="C47" s="37">
        <v>4301020234</v>
      </c>
      <c r="D47" s="403">
        <v>4680115881440</v>
      </c>
      <c r="E47" s="403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1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5"/>
      <c r="Q47" s="405"/>
      <c r="R47" s="405"/>
      <c r="S47" s="406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hidden="1" customHeight="1" x14ac:dyDescent="0.25">
      <c r="A48" s="64" t="s">
        <v>115</v>
      </c>
      <c r="B48" s="64" t="s">
        <v>116</v>
      </c>
      <c r="C48" s="37">
        <v>4301020232</v>
      </c>
      <c r="D48" s="403">
        <v>4680115881433</v>
      </c>
      <c r="E48" s="403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5"/>
      <c r="Q48" s="405"/>
      <c r="R48" s="405"/>
      <c r="S48" s="406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hidden="1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1"/>
      <c r="O49" s="397" t="s">
        <v>43</v>
      </c>
      <c r="P49" s="398"/>
      <c r="Q49" s="398"/>
      <c r="R49" s="398"/>
      <c r="S49" s="398"/>
      <c r="T49" s="398"/>
      <c r="U49" s="399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hidden="1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1"/>
      <c r="O50" s="397" t="s">
        <v>43</v>
      </c>
      <c r="P50" s="398"/>
      <c r="Q50" s="398"/>
      <c r="R50" s="398"/>
      <c r="S50" s="398"/>
      <c r="T50" s="398"/>
      <c r="U50" s="399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hidden="1" customHeight="1" x14ac:dyDescent="0.25">
      <c r="A51" s="437" t="s">
        <v>117</v>
      </c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  <c r="M51" s="437"/>
      <c r="N51" s="437"/>
      <c r="O51" s="437"/>
      <c r="P51" s="437"/>
      <c r="Q51" s="437"/>
      <c r="R51" s="437"/>
      <c r="S51" s="437"/>
      <c r="T51" s="437"/>
      <c r="U51" s="437"/>
      <c r="V51" s="437"/>
      <c r="W51" s="437"/>
      <c r="X51" s="437"/>
      <c r="Y51" s="437"/>
      <c r="Z51" s="66"/>
      <c r="AA51" s="66"/>
    </row>
    <row r="52" spans="1:67" ht="14.25" hidden="1" customHeight="1" x14ac:dyDescent="0.25">
      <c r="A52" s="402" t="s">
        <v>118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67"/>
      <c r="AA52" s="67"/>
    </row>
    <row r="53" spans="1:67" ht="27" hidden="1" customHeight="1" x14ac:dyDescent="0.25">
      <c r="A53" s="64" t="s">
        <v>119</v>
      </c>
      <c r="B53" s="64" t="s">
        <v>120</v>
      </c>
      <c r="C53" s="37">
        <v>4301011452</v>
      </c>
      <c r="D53" s="403">
        <v>4680115881426</v>
      </c>
      <c r="E53" s="403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5"/>
      <c r="Q53" s="405"/>
      <c r="R53" s="405"/>
      <c r="S53" s="406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119</v>
      </c>
      <c r="B54" s="64" t="s">
        <v>121</v>
      </c>
      <c r="C54" s="37">
        <v>4301011481</v>
      </c>
      <c r="D54" s="403">
        <v>4680115881426</v>
      </c>
      <c r="E54" s="403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5"/>
      <c r="Q54" s="405"/>
      <c r="R54" s="405"/>
      <c r="S54" s="406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hidden="1" customHeight="1" x14ac:dyDescent="0.25">
      <c r="A55" s="64" t="s">
        <v>123</v>
      </c>
      <c r="B55" s="64" t="s">
        <v>124</v>
      </c>
      <c r="C55" s="37">
        <v>4301011437</v>
      </c>
      <c r="D55" s="403">
        <v>4680115881419</v>
      </c>
      <c r="E55" s="403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5"/>
      <c r="Q55" s="405"/>
      <c r="R55" s="405"/>
      <c r="S55" s="406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hidden="1" customHeight="1" x14ac:dyDescent="0.25">
      <c r="A56" s="64" t="s">
        <v>125</v>
      </c>
      <c r="B56" s="64" t="s">
        <v>126</v>
      </c>
      <c r="C56" s="37">
        <v>4301011458</v>
      </c>
      <c r="D56" s="403">
        <v>4680115881525</v>
      </c>
      <c r="E56" s="403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1" t="s">
        <v>127</v>
      </c>
      <c r="P56" s="405"/>
      <c r="Q56" s="405"/>
      <c r="R56" s="405"/>
      <c r="S56" s="406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hidden="1" x14ac:dyDescent="0.2">
      <c r="A57" s="400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1"/>
      <c r="O57" s="397" t="s">
        <v>43</v>
      </c>
      <c r="P57" s="398"/>
      <c r="Q57" s="398"/>
      <c r="R57" s="398"/>
      <c r="S57" s="398"/>
      <c r="T57" s="398"/>
      <c r="U57" s="399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hidden="1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1"/>
      <c r="O58" s="397" t="s">
        <v>43</v>
      </c>
      <c r="P58" s="398"/>
      <c r="Q58" s="398"/>
      <c r="R58" s="398"/>
      <c r="S58" s="398"/>
      <c r="T58" s="398"/>
      <c r="U58" s="399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hidden="1" customHeight="1" x14ac:dyDescent="0.25">
      <c r="A59" s="437" t="s">
        <v>108</v>
      </c>
      <c r="B59" s="437"/>
      <c r="C59" s="437"/>
      <c r="D59" s="437"/>
      <c r="E59" s="437"/>
      <c r="F59" s="437"/>
      <c r="G59" s="437"/>
      <c r="H59" s="437"/>
      <c r="I59" s="437"/>
      <c r="J59" s="437"/>
      <c r="K59" s="437"/>
      <c r="L59" s="437"/>
      <c r="M59" s="437"/>
      <c r="N59" s="437"/>
      <c r="O59" s="437"/>
      <c r="P59" s="437"/>
      <c r="Q59" s="437"/>
      <c r="R59" s="437"/>
      <c r="S59" s="437"/>
      <c r="T59" s="437"/>
      <c r="U59" s="437"/>
      <c r="V59" s="437"/>
      <c r="W59" s="437"/>
      <c r="X59" s="437"/>
      <c r="Y59" s="437"/>
      <c r="Z59" s="66"/>
      <c r="AA59" s="66"/>
    </row>
    <row r="60" spans="1:67" ht="14.25" hidden="1" customHeight="1" x14ac:dyDescent="0.25">
      <c r="A60" s="402" t="s">
        <v>118</v>
      </c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67"/>
      <c r="AA60" s="67"/>
    </row>
    <row r="61" spans="1:67" ht="27" hidden="1" customHeight="1" x14ac:dyDescent="0.25">
      <c r="A61" s="64" t="s">
        <v>128</v>
      </c>
      <c r="B61" s="64" t="s">
        <v>129</v>
      </c>
      <c r="C61" s="37">
        <v>4301011623</v>
      </c>
      <c r="D61" s="403">
        <v>4607091382945</v>
      </c>
      <c r="E61" s="403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5"/>
      <c r="Q61" s="405"/>
      <c r="R61" s="405"/>
      <c r="S61" s="406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hidden="1" customHeight="1" x14ac:dyDescent="0.25">
      <c r="A62" s="64" t="s">
        <v>130</v>
      </c>
      <c r="B62" s="64" t="s">
        <v>131</v>
      </c>
      <c r="C62" s="37">
        <v>4301011380</v>
      </c>
      <c r="D62" s="403">
        <v>4607091385670</v>
      </c>
      <c r="E62" s="40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7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5"/>
      <c r="Q62" s="405"/>
      <c r="R62" s="405"/>
      <c r="S62" s="406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hidden="1" customHeight="1" x14ac:dyDescent="0.25">
      <c r="A63" s="64" t="s">
        <v>130</v>
      </c>
      <c r="B63" s="64" t="s">
        <v>132</v>
      </c>
      <c r="C63" s="37">
        <v>4301011540</v>
      </c>
      <c r="D63" s="403">
        <v>4607091385670</v>
      </c>
      <c r="E63" s="40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5"/>
      <c r="Q63" s="405"/>
      <c r="R63" s="405"/>
      <c r="S63" s="406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hidden="1" customHeight="1" x14ac:dyDescent="0.25">
      <c r="A64" s="64" t="s">
        <v>134</v>
      </c>
      <c r="B64" s="64" t="s">
        <v>135</v>
      </c>
      <c r="C64" s="37">
        <v>4301011625</v>
      </c>
      <c r="D64" s="403">
        <v>4680115883956</v>
      </c>
      <c r="E64" s="40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0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5"/>
      <c r="Q64" s="405"/>
      <c r="R64" s="405"/>
      <c r="S64" s="406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hidden="1" customHeight="1" x14ac:dyDescent="0.25">
      <c r="A65" s="64" t="s">
        <v>136</v>
      </c>
      <c r="B65" s="64" t="s">
        <v>137</v>
      </c>
      <c r="C65" s="37">
        <v>4301011468</v>
      </c>
      <c r="D65" s="403">
        <v>4680115881327</v>
      </c>
      <c r="E65" s="40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5"/>
      <c r="Q65" s="405"/>
      <c r="R65" s="405"/>
      <c r="S65" s="406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hidden="1" customHeight="1" x14ac:dyDescent="0.25">
      <c r="A66" s="64" t="s">
        <v>139</v>
      </c>
      <c r="B66" s="64" t="s">
        <v>140</v>
      </c>
      <c r="C66" s="37">
        <v>4301011703</v>
      </c>
      <c r="D66" s="403">
        <v>4680115882133</v>
      </c>
      <c r="E66" s="40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5"/>
      <c r="Q66" s="405"/>
      <c r="R66" s="405"/>
      <c r="S66" s="406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hidden="1" customHeight="1" x14ac:dyDescent="0.25">
      <c r="A67" s="64" t="s">
        <v>139</v>
      </c>
      <c r="B67" s="64" t="s">
        <v>141</v>
      </c>
      <c r="C67" s="37">
        <v>4301011514</v>
      </c>
      <c r="D67" s="403">
        <v>4680115882133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5"/>
      <c r="Q67" s="405"/>
      <c r="R67" s="405"/>
      <c r="S67" s="406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142</v>
      </c>
      <c r="B68" s="64" t="s">
        <v>143</v>
      </c>
      <c r="C68" s="37">
        <v>4301011192</v>
      </c>
      <c r="D68" s="403">
        <v>4607091382952</v>
      </c>
      <c r="E68" s="40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5"/>
      <c r="Q68" s="405"/>
      <c r="R68" s="405"/>
      <c r="S68" s="406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144</v>
      </c>
      <c r="B69" s="64" t="s">
        <v>145</v>
      </c>
      <c r="C69" s="37">
        <v>4301011382</v>
      </c>
      <c r="D69" s="403">
        <v>4607091385687</v>
      </c>
      <c r="E69" s="40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6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5"/>
      <c r="Q69" s="405"/>
      <c r="R69" s="405"/>
      <c r="S69" s="406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146</v>
      </c>
      <c r="B70" s="64" t="s">
        <v>147</v>
      </c>
      <c r="C70" s="37">
        <v>4301011565</v>
      </c>
      <c r="D70" s="403">
        <v>4680115882539</v>
      </c>
      <c r="E70" s="403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6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5"/>
      <c r="Q70" s="405"/>
      <c r="R70" s="405"/>
      <c r="S70" s="406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148</v>
      </c>
      <c r="B71" s="64" t="s">
        <v>149</v>
      </c>
      <c r="C71" s="37">
        <v>4301011705</v>
      </c>
      <c r="D71" s="403">
        <v>4607091384604</v>
      </c>
      <c r="E71" s="40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6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5"/>
      <c r="Q71" s="405"/>
      <c r="R71" s="405"/>
      <c r="S71" s="406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150</v>
      </c>
      <c r="B72" s="64" t="s">
        <v>151</v>
      </c>
      <c r="C72" s="37">
        <v>4301011386</v>
      </c>
      <c r="D72" s="403">
        <v>4680115880283</v>
      </c>
      <c r="E72" s="40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6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5"/>
      <c r="Q72" s="405"/>
      <c r="R72" s="405"/>
      <c r="S72" s="406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152</v>
      </c>
      <c r="B73" s="64" t="s">
        <v>153</v>
      </c>
      <c r="C73" s="37">
        <v>4301011624</v>
      </c>
      <c r="D73" s="403">
        <v>4680115883949</v>
      </c>
      <c r="E73" s="403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6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5"/>
      <c r="Q73" s="405"/>
      <c r="R73" s="405"/>
      <c r="S73" s="406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hidden="1" customHeight="1" x14ac:dyDescent="0.25">
      <c r="A74" s="64" t="s">
        <v>154</v>
      </c>
      <c r="B74" s="64" t="s">
        <v>155</v>
      </c>
      <c r="C74" s="37">
        <v>4301011476</v>
      </c>
      <c r="D74" s="403">
        <v>4680115881518</v>
      </c>
      <c r="E74" s="40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6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5"/>
      <c r="Q74" s="405"/>
      <c r="R74" s="405"/>
      <c r="S74" s="406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156</v>
      </c>
      <c r="B75" s="64" t="s">
        <v>157</v>
      </c>
      <c r="C75" s="37">
        <v>4301011443</v>
      </c>
      <c r="D75" s="403">
        <v>4680115881303</v>
      </c>
      <c r="E75" s="403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6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5"/>
      <c r="Q75" s="405"/>
      <c r="R75" s="405"/>
      <c r="S75" s="406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158</v>
      </c>
      <c r="B76" s="64" t="s">
        <v>159</v>
      </c>
      <c r="C76" s="37">
        <v>4301011564</v>
      </c>
      <c r="D76" s="403">
        <v>4680115882577</v>
      </c>
      <c r="E76" s="403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69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05"/>
      <c r="Q76" s="405"/>
      <c r="R76" s="405"/>
      <c r="S76" s="406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158</v>
      </c>
      <c r="B77" s="64" t="s">
        <v>160</v>
      </c>
      <c r="C77" s="37">
        <v>4301011562</v>
      </c>
      <c r="D77" s="403">
        <v>4680115882577</v>
      </c>
      <c r="E77" s="403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69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405"/>
      <c r="Q77" s="405"/>
      <c r="R77" s="405"/>
      <c r="S77" s="406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161</v>
      </c>
      <c r="B78" s="64" t="s">
        <v>162</v>
      </c>
      <c r="C78" s="37">
        <v>4301011432</v>
      </c>
      <c r="D78" s="403">
        <v>4680115882720</v>
      </c>
      <c r="E78" s="40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5"/>
      <c r="Q78" s="405"/>
      <c r="R78" s="405"/>
      <c r="S78" s="406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163</v>
      </c>
      <c r="B79" s="64" t="s">
        <v>164</v>
      </c>
      <c r="C79" s="37">
        <v>4301011417</v>
      </c>
      <c r="D79" s="403">
        <v>4680115880269</v>
      </c>
      <c r="E79" s="403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5"/>
      <c r="Q79" s="405"/>
      <c r="R79" s="405"/>
      <c r="S79" s="406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165</v>
      </c>
      <c r="B80" s="64" t="s">
        <v>166</v>
      </c>
      <c r="C80" s="37">
        <v>4301011415</v>
      </c>
      <c r="D80" s="403">
        <v>4680115880429</v>
      </c>
      <c r="E80" s="403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5"/>
      <c r="Q80" s="405"/>
      <c r="R80" s="405"/>
      <c r="S80" s="406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hidden="1" customHeight="1" x14ac:dyDescent="0.25">
      <c r="A81" s="64" t="s">
        <v>167</v>
      </c>
      <c r="B81" s="64" t="s">
        <v>168</v>
      </c>
      <c r="C81" s="37">
        <v>4301011462</v>
      </c>
      <c r="D81" s="403">
        <v>4680115881457</v>
      </c>
      <c r="E81" s="403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6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5"/>
      <c r="Q81" s="405"/>
      <c r="R81" s="405"/>
      <c r="S81" s="406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idden="1" x14ac:dyDescent="0.2">
      <c r="A82" s="400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1"/>
      <c r="O82" s="397" t="s">
        <v>43</v>
      </c>
      <c r="P82" s="398"/>
      <c r="Q82" s="398"/>
      <c r="R82" s="398"/>
      <c r="S82" s="398"/>
      <c r="T82" s="398"/>
      <c r="U82" s="399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hidden="1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1"/>
      <c r="O83" s="397" t="s">
        <v>43</v>
      </c>
      <c r="P83" s="398"/>
      <c r="Q83" s="398"/>
      <c r="R83" s="398"/>
      <c r="S83" s="398"/>
      <c r="T83" s="398"/>
      <c r="U83" s="399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hidden="1" customHeight="1" x14ac:dyDescent="0.25">
      <c r="A84" s="402" t="s">
        <v>110</v>
      </c>
      <c r="B84" s="402"/>
      <c r="C84" s="402"/>
      <c r="D84" s="402"/>
      <c r="E84" s="402"/>
      <c r="F84" s="402"/>
      <c r="G84" s="402"/>
      <c r="H84" s="402"/>
      <c r="I84" s="402"/>
      <c r="J84" s="402"/>
      <c r="K84" s="402"/>
      <c r="L84" s="402"/>
      <c r="M84" s="402"/>
      <c r="N84" s="402"/>
      <c r="O84" s="402"/>
      <c r="P84" s="402"/>
      <c r="Q84" s="402"/>
      <c r="R84" s="402"/>
      <c r="S84" s="402"/>
      <c r="T84" s="402"/>
      <c r="U84" s="402"/>
      <c r="V84" s="402"/>
      <c r="W84" s="402"/>
      <c r="X84" s="402"/>
      <c r="Y84" s="402"/>
      <c r="Z84" s="67"/>
      <c r="AA84" s="67"/>
    </row>
    <row r="85" spans="1:67" ht="16.5" hidden="1" customHeight="1" x14ac:dyDescent="0.25">
      <c r="A85" s="64" t="s">
        <v>169</v>
      </c>
      <c r="B85" s="64" t="s">
        <v>170</v>
      </c>
      <c r="C85" s="37">
        <v>4301020235</v>
      </c>
      <c r="D85" s="403">
        <v>4680115881488</v>
      </c>
      <c r="E85" s="40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5"/>
      <c r="Q85" s="405"/>
      <c r="R85" s="405"/>
      <c r="S85" s="406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hidden="1" customHeight="1" x14ac:dyDescent="0.25">
      <c r="A86" s="64" t="s">
        <v>171</v>
      </c>
      <c r="B86" s="64" t="s">
        <v>172</v>
      </c>
      <c r="C86" s="37">
        <v>4301020228</v>
      </c>
      <c r="D86" s="403">
        <v>4680115882751</v>
      </c>
      <c r="E86" s="403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5"/>
      <c r="Q86" s="405"/>
      <c r="R86" s="405"/>
      <c r="S86" s="406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hidden="1" customHeight="1" x14ac:dyDescent="0.25">
      <c r="A87" s="64" t="s">
        <v>173</v>
      </c>
      <c r="B87" s="64" t="s">
        <v>174</v>
      </c>
      <c r="C87" s="37">
        <v>4301020258</v>
      </c>
      <c r="D87" s="403">
        <v>4680115882775</v>
      </c>
      <c r="E87" s="403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6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5"/>
      <c r="Q87" s="405"/>
      <c r="R87" s="405"/>
      <c r="S87" s="406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hidden="1" customHeight="1" x14ac:dyDescent="0.25">
      <c r="A88" s="64" t="s">
        <v>175</v>
      </c>
      <c r="B88" s="64" t="s">
        <v>176</v>
      </c>
      <c r="C88" s="37">
        <v>4301020217</v>
      </c>
      <c r="D88" s="403">
        <v>4680115880658</v>
      </c>
      <c r="E88" s="403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5"/>
      <c r="Q88" s="405"/>
      <c r="R88" s="405"/>
      <c r="S88" s="406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hidden="1" x14ac:dyDescent="0.2">
      <c r="A89" s="400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1"/>
      <c r="O89" s="397" t="s">
        <v>43</v>
      </c>
      <c r="P89" s="398"/>
      <c r="Q89" s="398"/>
      <c r="R89" s="398"/>
      <c r="S89" s="398"/>
      <c r="T89" s="398"/>
      <c r="U89" s="399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hidden="1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1"/>
      <c r="O90" s="397" t="s">
        <v>43</v>
      </c>
      <c r="P90" s="398"/>
      <c r="Q90" s="398"/>
      <c r="R90" s="398"/>
      <c r="S90" s="398"/>
      <c r="T90" s="398"/>
      <c r="U90" s="399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hidden="1" customHeight="1" x14ac:dyDescent="0.25">
      <c r="A91" s="402" t="s">
        <v>77</v>
      </c>
      <c r="B91" s="402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67"/>
      <c r="AA91" s="67"/>
    </row>
    <row r="92" spans="1:67" ht="16.5" hidden="1" customHeight="1" x14ac:dyDescent="0.25">
      <c r="A92" s="64" t="s">
        <v>177</v>
      </c>
      <c r="B92" s="64" t="s">
        <v>178</v>
      </c>
      <c r="C92" s="37">
        <v>4301030895</v>
      </c>
      <c r="D92" s="403">
        <v>4607091387667</v>
      </c>
      <c r="E92" s="40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5"/>
      <c r="Q92" s="405"/>
      <c r="R92" s="405"/>
      <c r="S92" s="406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hidden="1" customHeight="1" x14ac:dyDescent="0.25">
      <c r="A93" s="64" t="s">
        <v>179</v>
      </c>
      <c r="B93" s="64" t="s">
        <v>180</v>
      </c>
      <c r="C93" s="37">
        <v>4301030961</v>
      </c>
      <c r="D93" s="403">
        <v>4607091387636</v>
      </c>
      <c r="E93" s="40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5"/>
      <c r="Q93" s="405"/>
      <c r="R93" s="405"/>
      <c r="S93" s="406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hidden="1" customHeight="1" x14ac:dyDescent="0.25">
      <c r="A94" s="64" t="s">
        <v>181</v>
      </c>
      <c r="B94" s="64" t="s">
        <v>182</v>
      </c>
      <c r="C94" s="37">
        <v>4301030963</v>
      </c>
      <c r="D94" s="403">
        <v>4607091382426</v>
      </c>
      <c r="E94" s="40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5"/>
      <c r="Q94" s="405"/>
      <c r="R94" s="405"/>
      <c r="S94" s="406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hidden="1" customHeight="1" x14ac:dyDescent="0.25">
      <c r="A95" s="64" t="s">
        <v>183</v>
      </c>
      <c r="B95" s="64" t="s">
        <v>184</v>
      </c>
      <c r="C95" s="37">
        <v>4301030962</v>
      </c>
      <c r="D95" s="403">
        <v>4607091386547</v>
      </c>
      <c r="E95" s="403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5"/>
      <c r="Q95" s="405"/>
      <c r="R95" s="405"/>
      <c r="S95" s="406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hidden="1" customHeight="1" x14ac:dyDescent="0.25">
      <c r="A96" s="64" t="s">
        <v>185</v>
      </c>
      <c r="B96" s="64" t="s">
        <v>186</v>
      </c>
      <c r="C96" s="37">
        <v>4301030964</v>
      </c>
      <c r="D96" s="403">
        <v>4607091382464</v>
      </c>
      <c r="E96" s="403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5"/>
      <c r="Q96" s="405"/>
      <c r="R96" s="405"/>
      <c r="S96" s="406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hidden="1" customHeight="1" x14ac:dyDescent="0.25">
      <c r="A97" s="64" t="s">
        <v>187</v>
      </c>
      <c r="B97" s="64" t="s">
        <v>188</v>
      </c>
      <c r="C97" s="37">
        <v>4301031235</v>
      </c>
      <c r="D97" s="403">
        <v>4680115883444</v>
      </c>
      <c r="E97" s="403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5"/>
      <c r="Q97" s="405"/>
      <c r="R97" s="405"/>
      <c r="S97" s="406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hidden="1" customHeight="1" x14ac:dyDescent="0.25">
      <c r="A98" s="64" t="s">
        <v>187</v>
      </c>
      <c r="B98" s="64" t="s">
        <v>189</v>
      </c>
      <c r="C98" s="37">
        <v>4301031234</v>
      </c>
      <c r="D98" s="403">
        <v>4680115883444</v>
      </c>
      <c r="E98" s="403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5"/>
      <c r="Q98" s="405"/>
      <c r="R98" s="405"/>
      <c r="S98" s="406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idden="1" x14ac:dyDescent="0.2">
      <c r="A99" s="400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1"/>
      <c r="O99" s="397" t="s">
        <v>43</v>
      </c>
      <c r="P99" s="398"/>
      <c r="Q99" s="398"/>
      <c r="R99" s="398"/>
      <c r="S99" s="398"/>
      <c r="T99" s="398"/>
      <c r="U99" s="399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hidden="1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1"/>
      <c r="O100" s="397" t="s">
        <v>43</v>
      </c>
      <c r="P100" s="398"/>
      <c r="Q100" s="398"/>
      <c r="R100" s="398"/>
      <c r="S100" s="398"/>
      <c r="T100" s="398"/>
      <c r="U100" s="399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hidden="1" customHeight="1" x14ac:dyDescent="0.25">
      <c r="A101" s="402" t="s">
        <v>85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67"/>
      <c r="AA101" s="67"/>
    </row>
    <row r="102" spans="1:67" ht="16.5" hidden="1" customHeight="1" x14ac:dyDescent="0.25">
      <c r="A102" s="64" t="s">
        <v>190</v>
      </c>
      <c r="B102" s="64" t="s">
        <v>191</v>
      </c>
      <c r="C102" s="37">
        <v>4301051787</v>
      </c>
      <c r="D102" s="403">
        <v>4680115885233</v>
      </c>
      <c r="E102" s="403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84</v>
      </c>
      <c r="L102" s="39" t="s">
        <v>138</v>
      </c>
      <c r="M102" s="39"/>
      <c r="N102" s="38">
        <v>30</v>
      </c>
      <c r="O102" s="670" t="s">
        <v>192</v>
      </c>
      <c r="P102" s="405"/>
      <c r="Q102" s="405"/>
      <c r="R102" s="405"/>
      <c r="S102" s="406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193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hidden="1" customHeight="1" x14ac:dyDescent="0.25">
      <c r="A103" s="64" t="s">
        <v>194</v>
      </c>
      <c r="B103" s="64" t="s">
        <v>195</v>
      </c>
      <c r="C103" s="37">
        <v>4301051543</v>
      </c>
      <c r="D103" s="403">
        <v>4607091386967</v>
      </c>
      <c r="E103" s="403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67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5"/>
      <c r="Q103" s="405"/>
      <c r="R103" s="405"/>
      <c r="S103" s="406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hidden="1" customHeight="1" x14ac:dyDescent="0.25">
      <c r="A104" s="64" t="s">
        <v>194</v>
      </c>
      <c r="B104" s="64" t="s">
        <v>196</v>
      </c>
      <c r="C104" s="37">
        <v>4301051437</v>
      </c>
      <c r="D104" s="403">
        <v>4607091386967</v>
      </c>
      <c r="E104" s="40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8" t="s">
        <v>114</v>
      </c>
      <c r="L104" s="39" t="s">
        <v>133</v>
      </c>
      <c r="M104" s="39"/>
      <c r="N104" s="38">
        <v>45</v>
      </c>
      <c r="O104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405"/>
      <c r="Q104" s="405"/>
      <c r="R104" s="405"/>
      <c r="S104" s="406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hidden="1" customHeight="1" x14ac:dyDescent="0.25">
      <c r="A105" s="64" t="s">
        <v>197</v>
      </c>
      <c r="B105" s="64" t="s">
        <v>198</v>
      </c>
      <c r="C105" s="37">
        <v>4301051611</v>
      </c>
      <c r="D105" s="403">
        <v>4607091385304</v>
      </c>
      <c r="E105" s="403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80</v>
      </c>
      <c r="M105" s="39"/>
      <c r="N105" s="38">
        <v>40</v>
      </c>
      <c r="O105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5"/>
      <c r="Q105" s="405"/>
      <c r="R105" s="405"/>
      <c r="S105" s="406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hidden="1" customHeight="1" x14ac:dyDescent="0.25">
      <c r="A106" s="64" t="s">
        <v>199</v>
      </c>
      <c r="B106" s="64" t="s">
        <v>200</v>
      </c>
      <c r="C106" s="37">
        <v>4301051648</v>
      </c>
      <c r="D106" s="403">
        <v>4607091386264</v>
      </c>
      <c r="E106" s="40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81</v>
      </c>
      <c r="L106" s="39" t="s">
        <v>80</v>
      </c>
      <c r="M106" s="39"/>
      <c r="N106" s="38">
        <v>31</v>
      </c>
      <c r="O106" s="6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5"/>
      <c r="Q106" s="405"/>
      <c r="R106" s="405"/>
      <c r="S106" s="406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hidden="1" customHeight="1" x14ac:dyDescent="0.25">
      <c r="A107" s="64" t="s">
        <v>201</v>
      </c>
      <c r="B107" s="64" t="s">
        <v>202</v>
      </c>
      <c r="C107" s="37">
        <v>4301051477</v>
      </c>
      <c r="D107" s="403">
        <v>4680115882584</v>
      </c>
      <c r="E107" s="403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5"/>
      <c r="Q107" s="405"/>
      <c r="R107" s="405"/>
      <c r="S107" s="406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hidden="1" customHeight="1" x14ac:dyDescent="0.25">
      <c r="A108" s="64" t="s">
        <v>201</v>
      </c>
      <c r="B108" s="64" t="s">
        <v>203</v>
      </c>
      <c r="C108" s="37">
        <v>4301051476</v>
      </c>
      <c r="D108" s="403">
        <v>4680115882584</v>
      </c>
      <c r="E108" s="403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81</v>
      </c>
      <c r="L108" s="39" t="s">
        <v>103</v>
      </c>
      <c r="M108" s="39"/>
      <c r="N108" s="38">
        <v>60</v>
      </c>
      <c r="O108" s="6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5"/>
      <c r="Q108" s="405"/>
      <c r="R108" s="405"/>
      <c r="S108" s="406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204</v>
      </c>
      <c r="B109" s="64" t="s">
        <v>205</v>
      </c>
      <c r="C109" s="37">
        <v>4301051436</v>
      </c>
      <c r="D109" s="403">
        <v>4607091385731</v>
      </c>
      <c r="E109" s="403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81</v>
      </c>
      <c r="L109" s="39" t="s">
        <v>133</v>
      </c>
      <c r="M109" s="39"/>
      <c r="N109" s="38">
        <v>45</v>
      </c>
      <c r="O109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5"/>
      <c r="Q109" s="405"/>
      <c r="R109" s="405"/>
      <c r="S109" s="406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hidden="1" customHeight="1" x14ac:dyDescent="0.25">
      <c r="A110" s="64" t="s">
        <v>206</v>
      </c>
      <c r="B110" s="64" t="s">
        <v>207</v>
      </c>
      <c r="C110" s="37">
        <v>4301051439</v>
      </c>
      <c r="D110" s="403">
        <v>4680115880214</v>
      </c>
      <c r="E110" s="403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81</v>
      </c>
      <c r="L110" s="39" t="s">
        <v>133</v>
      </c>
      <c r="M110" s="39"/>
      <c r="N110" s="38">
        <v>45</v>
      </c>
      <c r="O110" s="6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5"/>
      <c r="Q110" s="405"/>
      <c r="R110" s="405"/>
      <c r="S110" s="406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hidden="1" customHeight="1" x14ac:dyDescent="0.25">
      <c r="A111" s="64" t="s">
        <v>208</v>
      </c>
      <c r="B111" s="64" t="s">
        <v>209</v>
      </c>
      <c r="C111" s="37">
        <v>4301051438</v>
      </c>
      <c r="D111" s="403">
        <v>4680115880894</v>
      </c>
      <c r="E111" s="403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81</v>
      </c>
      <c r="L111" s="39" t="s">
        <v>133</v>
      </c>
      <c r="M111" s="39"/>
      <c r="N111" s="38">
        <v>45</v>
      </c>
      <c r="O111" s="6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5"/>
      <c r="Q111" s="405"/>
      <c r="R111" s="405"/>
      <c r="S111" s="406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210</v>
      </c>
      <c r="B112" s="64" t="s">
        <v>211</v>
      </c>
      <c r="C112" s="37">
        <v>4301051693</v>
      </c>
      <c r="D112" s="403">
        <v>4680115884915</v>
      </c>
      <c r="E112" s="403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6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5"/>
      <c r="Q112" s="405"/>
      <c r="R112" s="405"/>
      <c r="S112" s="406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212</v>
      </c>
      <c r="B113" s="64" t="s">
        <v>213</v>
      </c>
      <c r="C113" s="37">
        <v>4301051313</v>
      </c>
      <c r="D113" s="403">
        <v>4607091385427</v>
      </c>
      <c r="E113" s="403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5"/>
      <c r="Q113" s="405"/>
      <c r="R113" s="405"/>
      <c r="S113" s="406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hidden="1" customHeight="1" x14ac:dyDescent="0.25">
      <c r="A114" s="64" t="s">
        <v>214</v>
      </c>
      <c r="B114" s="64" t="s">
        <v>215</v>
      </c>
      <c r="C114" s="37">
        <v>4301051480</v>
      </c>
      <c r="D114" s="403">
        <v>4680115882645</v>
      </c>
      <c r="E114" s="403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5"/>
      <c r="Q114" s="405"/>
      <c r="R114" s="405"/>
      <c r="S114" s="406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hidden="1" customHeight="1" x14ac:dyDescent="0.25">
      <c r="A115" s="64" t="s">
        <v>216</v>
      </c>
      <c r="B115" s="64" t="s">
        <v>217</v>
      </c>
      <c r="C115" s="37">
        <v>4301051395</v>
      </c>
      <c r="D115" s="403">
        <v>4680115884311</v>
      </c>
      <c r="E115" s="403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6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5"/>
      <c r="Q115" s="405"/>
      <c r="R115" s="405"/>
      <c r="S115" s="406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hidden="1" customHeight="1" x14ac:dyDescent="0.25">
      <c r="A116" s="64" t="s">
        <v>218</v>
      </c>
      <c r="B116" s="64" t="s">
        <v>219</v>
      </c>
      <c r="C116" s="37">
        <v>4301051641</v>
      </c>
      <c r="D116" s="403">
        <v>4680115884403</v>
      </c>
      <c r="E116" s="403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5"/>
      <c r="Q116" s="405"/>
      <c r="R116" s="405"/>
      <c r="S116" s="406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idden="1" x14ac:dyDescent="0.2">
      <c r="A117" s="400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1"/>
      <c r="O117" s="397" t="s">
        <v>43</v>
      </c>
      <c r="P117" s="398"/>
      <c r="Q117" s="398"/>
      <c r="R117" s="398"/>
      <c r="S117" s="398"/>
      <c r="T117" s="398"/>
      <c r="U117" s="399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hidden="1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1"/>
      <c r="O118" s="397" t="s">
        <v>43</v>
      </c>
      <c r="P118" s="398"/>
      <c r="Q118" s="398"/>
      <c r="R118" s="398"/>
      <c r="S118" s="398"/>
      <c r="T118" s="398"/>
      <c r="U118" s="399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hidden="1" customHeight="1" x14ac:dyDescent="0.25">
      <c r="A119" s="402" t="s">
        <v>220</v>
      </c>
      <c r="B119" s="402"/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67"/>
      <c r="AA119" s="67"/>
    </row>
    <row r="120" spans="1:67" ht="27" hidden="1" customHeight="1" x14ac:dyDescent="0.25">
      <c r="A120" s="64" t="s">
        <v>221</v>
      </c>
      <c r="B120" s="64" t="s">
        <v>222</v>
      </c>
      <c r="C120" s="37">
        <v>4301060296</v>
      </c>
      <c r="D120" s="403">
        <v>4607091383065</v>
      </c>
      <c r="E120" s="403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5"/>
      <c r="Q120" s="405"/>
      <c r="R120" s="405"/>
      <c r="S120" s="406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hidden="1" customHeight="1" x14ac:dyDescent="0.25">
      <c r="A121" s="64" t="s">
        <v>223</v>
      </c>
      <c r="B121" s="64" t="s">
        <v>224</v>
      </c>
      <c r="C121" s="37">
        <v>4301060366</v>
      </c>
      <c r="D121" s="403">
        <v>4680115881532</v>
      </c>
      <c r="E121" s="403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65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5"/>
      <c r="Q121" s="405"/>
      <c r="R121" s="405"/>
      <c r="S121" s="406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hidden="1" customHeight="1" x14ac:dyDescent="0.25">
      <c r="A122" s="64" t="s">
        <v>223</v>
      </c>
      <c r="B122" s="64" t="s">
        <v>225</v>
      </c>
      <c r="C122" s="37">
        <v>4301060350</v>
      </c>
      <c r="D122" s="403">
        <v>4680115881532</v>
      </c>
      <c r="E122" s="40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9"/>
      <c r="N122" s="38">
        <v>30</v>
      </c>
      <c r="O122" s="6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05"/>
      <c r="Q122" s="405"/>
      <c r="R122" s="405"/>
      <c r="S122" s="406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hidden="1" customHeight="1" x14ac:dyDescent="0.25">
      <c r="A123" s="64" t="s">
        <v>223</v>
      </c>
      <c r="B123" s="64" t="s">
        <v>226</v>
      </c>
      <c r="C123" s="37">
        <v>4301060371</v>
      </c>
      <c r="D123" s="403">
        <v>4680115881532</v>
      </c>
      <c r="E123" s="403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80</v>
      </c>
      <c r="M123" s="39"/>
      <c r="N123" s="38">
        <v>30</v>
      </c>
      <c r="O123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405"/>
      <c r="Q123" s="405"/>
      <c r="R123" s="405"/>
      <c r="S123" s="406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hidden="1" customHeight="1" x14ac:dyDescent="0.25">
      <c r="A124" s="64" t="s">
        <v>227</v>
      </c>
      <c r="B124" s="64" t="s">
        <v>228</v>
      </c>
      <c r="C124" s="37">
        <v>4301060356</v>
      </c>
      <c r="D124" s="403">
        <v>4680115882652</v>
      </c>
      <c r="E124" s="403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5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5"/>
      <c r="Q124" s="405"/>
      <c r="R124" s="405"/>
      <c r="S124" s="406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hidden="1" customHeight="1" x14ac:dyDescent="0.25">
      <c r="A125" s="64" t="s">
        <v>229</v>
      </c>
      <c r="B125" s="64" t="s">
        <v>230</v>
      </c>
      <c r="C125" s="37">
        <v>4301060309</v>
      </c>
      <c r="D125" s="403">
        <v>4680115880238</v>
      </c>
      <c r="E125" s="403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81</v>
      </c>
      <c r="L125" s="39" t="s">
        <v>80</v>
      </c>
      <c r="M125" s="39"/>
      <c r="N125" s="38">
        <v>40</v>
      </c>
      <c r="O125" s="6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5"/>
      <c r="Q125" s="405"/>
      <c r="R125" s="405"/>
      <c r="S125" s="406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hidden="1" customHeight="1" x14ac:dyDescent="0.25">
      <c r="A126" s="64" t="s">
        <v>231</v>
      </c>
      <c r="B126" s="64" t="s">
        <v>232</v>
      </c>
      <c r="C126" s="37">
        <v>4301060351</v>
      </c>
      <c r="D126" s="403">
        <v>4680115881464</v>
      </c>
      <c r="E126" s="403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81</v>
      </c>
      <c r="L126" s="39" t="s">
        <v>133</v>
      </c>
      <c r="M126" s="39"/>
      <c r="N126" s="38">
        <v>30</v>
      </c>
      <c r="O126" s="6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5"/>
      <c r="Q126" s="405"/>
      <c r="R126" s="405"/>
      <c r="S126" s="406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idden="1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1"/>
      <c r="O127" s="397" t="s">
        <v>43</v>
      </c>
      <c r="P127" s="398"/>
      <c r="Q127" s="398"/>
      <c r="R127" s="398"/>
      <c r="S127" s="398"/>
      <c r="T127" s="398"/>
      <c r="U127" s="399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hidden="1" x14ac:dyDescent="0.2">
      <c r="A128" s="400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1"/>
      <c r="O128" s="397" t="s">
        <v>43</v>
      </c>
      <c r="P128" s="398"/>
      <c r="Q128" s="398"/>
      <c r="R128" s="398"/>
      <c r="S128" s="398"/>
      <c r="T128" s="398"/>
      <c r="U128" s="399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hidden="1" customHeight="1" x14ac:dyDescent="0.25">
      <c r="A129" s="437" t="s">
        <v>233</v>
      </c>
      <c r="B129" s="437"/>
      <c r="C129" s="437"/>
      <c r="D129" s="437"/>
      <c r="E129" s="437"/>
      <c r="F129" s="437"/>
      <c r="G129" s="437"/>
      <c r="H129" s="437"/>
      <c r="I129" s="437"/>
      <c r="J129" s="437"/>
      <c r="K129" s="437"/>
      <c r="L129" s="437"/>
      <c r="M129" s="437"/>
      <c r="N129" s="437"/>
      <c r="O129" s="437"/>
      <c r="P129" s="437"/>
      <c r="Q129" s="437"/>
      <c r="R129" s="437"/>
      <c r="S129" s="437"/>
      <c r="T129" s="437"/>
      <c r="U129" s="437"/>
      <c r="V129" s="437"/>
      <c r="W129" s="437"/>
      <c r="X129" s="437"/>
      <c r="Y129" s="437"/>
      <c r="Z129" s="66"/>
      <c r="AA129" s="66"/>
    </row>
    <row r="130" spans="1:67" ht="14.25" hidden="1" customHeight="1" x14ac:dyDescent="0.25">
      <c r="A130" s="402" t="s">
        <v>85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67"/>
      <c r="AA130" s="67"/>
    </row>
    <row r="131" spans="1:67" ht="27" hidden="1" customHeight="1" x14ac:dyDescent="0.25">
      <c r="A131" s="64" t="s">
        <v>234</v>
      </c>
      <c r="B131" s="64" t="s">
        <v>235</v>
      </c>
      <c r="C131" s="37">
        <v>4301051360</v>
      </c>
      <c r="D131" s="403">
        <v>4607091385168</v>
      </c>
      <c r="E131" s="403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133</v>
      </c>
      <c r="M131" s="39"/>
      <c r="N131" s="38">
        <v>45</v>
      </c>
      <c r="O131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5"/>
      <c r="Q131" s="405"/>
      <c r="R131" s="405"/>
      <c r="S131" s="406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hidden="1" customHeight="1" x14ac:dyDescent="0.25">
      <c r="A132" s="64" t="s">
        <v>234</v>
      </c>
      <c r="B132" s="64" t="s">
        <v>236</v>
      </c>
      <c r="C132" s="37">
        <v>4301051612</v>
      </c>
      <c r="D132" s="403">
        <v>4607091385168</v>
      </c>
      <c r="E132" s="40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80</v>
      </c>
      <c r="M132" s="39"/>
      <c r="N132" s="38">
        <v>45</v>
      </c>
      <c r="O132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5"/>
      <c r="Q132" s="405"/>
      <c r="R132" s="405"/>
      <c r="S132" s="406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hidden="1" customHeight="1" x14ac:dyDescent="0.25">
      <c r="A133" s="64" t="s">
        <v>237</v>
      </c>
      <c r="B133" s="64" t="s">
        <v>238</v>
      </c>
      <c r="C133" s="37">
        <v>4301051362</v>
      </c>
      <c r="D133" s="403">
        <v>4607091383256</v>
      </c>
      <c r="E133" s="403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5"/>
      <c r="Q133" s="405"/>
      <c r="R133" s="405"/>
      <c r="S133" s="406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hidden="1" customHeight="1" x14ac:dyDescent="0.25">
      <c r="A134" s="64" t="s">
        <v>239</v>
      </c>
      <c r="B134" s="64" t="s">
        <v>240</v>
      </c>
      <c r="C134" s="37">
        <v>4301051358</v>
      </c>
      <c r="D134" s="403">
        <v>4607091385748</v>
      </c>
      <c r="E134" s="403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81</v>
      </c>
      <c r="L134" s="39" t="s">
        <v>133</v>
      </c>
      <c r="M134" s="39"/>
      <c r="N134" s="38">
        <v>45</v>
      </c>
      <c r="O134" s="6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5"/>
      <c r="Q134" s="405"/>
      <c r="R134" s="405"/>
      <c r="S134" s="406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hidden="1" customHeight="1" x14ac:dyDescent="0.25">
      <c r="A135" s="64" t="s">
        <v>241</v>
      </c>
      <c r="B135" s="64" t="s">
        <v>242</v>
      </c>
      <c r="C135" s="37">
        <v>4301051738</v>
      </c>
      <c r="D135" s="403">
        <v>4680115884533</v>
      </c>
      <c r="E135" s="403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81</v>
      </c>
      <c r="L135" s="39" t="s">
        <v>80</v>
      </c>
      <c r="M135" s="39"/>
      <c r="N135" s="38">
        <v>45</v>
      </c>
      <c r="O135" s="65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5"/>
      <c r="Q135" s="405"/>
      <c r="R135" s="405"/>
      <c r="S135" s="406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idden="1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1"/>
      <c r="O136" s="397" t="s">
        <v>43</v>
      </c>
      <c r="P136" s="398"/>
      <c r="Q136" s="398"/>
      <c r="R136" s="398"/>
      <c r="S136" s="398"/>
      <c r="T136" s="398"/>
      <c r="U136" s="399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hidden="1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1"/>
      <c r="O137" s="397" t="s">
        <v>43</v>
      </c>
      <c r="P137" s="398"/>
      <c r="Q137" s="398"/>
      <c r="R137" s="398"/>
      <c r="S137" s="398"/>
      <c r="T137" s="398"/>
      <c r="U137" s="399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hidden="1" customHeight="1" x14ac:dyDescent="0.2">
      <c r="A138" s="436" t="s">
        <v>243</v>
      </c>
      <c r="B138" s="436"/>
      <c r="C138" s="436"/>
      <c r="D138" s="436"/>
      <c r="E138" s="436"/>
      <c r="F138" s="436"/>
      <c r="G138" s="436"/>
      <c r="H138" s="436"/>
      <c r="I138" s="436"/>
      <c r="J138" s="436"/>
      <c r="K138" s="436"/>
      <c r="L138" s="436"/>
      <c r="M138" s="436"/>
      <c r="N138" s="436"/>
      <c r="O138" s="436"/>
      <c r="P138" s="436"/>
      <c r="Q138" s="436"/>
      <c r="R138" s="436"/>
      <c r="S138" s="436"/>
      <c r="T138" s="436"/>
      <c r="U138" s="436"/>
      <c r="V138" s="436"/>
      <c r="W138" s="436"/>
      <c r="X138" s="436"/>
      <c r="Y138" s="436"/>
      <c r="Z138" s="55"/>
      <c r="AA138" s="55"/>
    </row>
    <row r="139" spans="1:67" ht="16.5" hidden="1" customHeight="1" x14ac:dyDescent="0.25">
      <c r="A139" s="437" t="s">
        <v>244</v>
      </c>
      <c r="B139" s="437"/>
      <c r="C139" s="437"/>
      <c r="D139" s="437"/>
      <c r="E139" s="437"/>
      <c r="F139" s="437"/>
      <c r="G139" s="437"/>
      <c r="H139" s="437"/>
      <c r="I139" s="437"/>
      <c r="J139" s="437"/>
      <c r="K139" s="437"/>
      <c r="L139" s="437"/>
      <c r="M139" s="437"/>
      <c r="N139" s="437"/>
      <c r="O139" s="437"/>
      <c r="P139" s="437"/>
      <c r="Q139" s="437"/>
      <c r="R139" s="437"/>
      <c r="S139" s="437"/>
      <c r="T139" s="437"/>
      <c r="U139" s="437"/>
      <c r="V139" s="437"/>
      <c r="W139" s="437"/>
      <c r="X139" s="437"/>
      <c r="Y139" s="437"/>
      <c r="Z139" s="66"/>
      <c r="AA139" s="66"/>
    </row>
    <row r="140" spans="1:67" ht="14.25" hidden="1" customHeight="1" x14ac:dyDescent="0.25">
      <c r="A140" s="402" t="s">
        <v>118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67"/>
      <c r="AA140" s="67"/>
    </row>
    <row r="141" spans="1:67" ht="27" hidden="1" customHeight="1" x14ac:dyDescent="0.25">
      <c r="A141" s="64" t="s">
        <v>245</v>
      </c>
      <c r="B141" s="64" t="s">
        <v>246</v>
      </c>
      <c r="C141" s="37">
        <v>4301011223</v>
      </c>
      <c r="D141" s="403">
        <v>4607091383423</v>
      </c>
      <c r="E141" s="40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9"/>
      <c r="N141" s="38">
        <v>35</v>
      </c>
      <c r="O141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5"/>
      <c r="Q141" s="405"/>
      <c r="R141" s="405"/>
      <c r="S141" s="406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hidden="1" customHeight="1" x14ac:dyDescent="0.25">
      <c r="A142" s="64" t="s">
        <v>247</v>
      </c>
      <c r="B142" s="64" t="s">
        <v>248</v>
      </c>
      <c r="C142" s="37">
        <v>4301011876</v>
      </c>
      <c r="D142" s="403">
        <v>4680115885707</v>
      </c>
      <c r="E142" s="403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114</v>
      </c>
      <c r="L142" s="39" t="s">
        <v>113</v>
      </c>
      <c r="M142" s="39"/>
      <c r="N142" s="38">
        <v>31</v>
      </c>
      <c r="O142" s="644" t="s">
        <v>249</v>
      </c>
      <c r="P142" s="405"/>
      <c r="Q142" s="405"/>
      <c r="R142" s="405"/>
      <c r="S142" s="406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hidden="1" customHeight="1" x14ac:dyDescent="0.25">
      <c r="A143" s="64" t="s">
        <v>250</v>
      </c>
      <c r="B143" s="64" t="s">
        <v>251</v>
      </c>
      <c r="C143" s="37">
        <v>4301011338</v>
      </c>
      <c r="D143" s="403">
        <v>4607091381405</v>
      </c>
      <c r="E143" s="403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5"/>
      <c r="Q143" s="405"/>
      <c r="R143" s="405"/>
      <c r="S143" s="406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hidden="1" customHeight="1" x14ac:dyDescent="0.25">
      <c r="A144" s="64" t="s">
        <v>252</v>
      </c>
      <c r="B144" s="64" t="s">
        <v>253</v>
      </c>
      <c r="C144" s="37">
        <v>4301011333</v>
      </c>
      <c r="D144" s="403">
        <v>4607091386516</v>
      </c>
      <c r="E144" s="403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5"/>
      <c r="Q144" s="405"/>
      <c r="R144" s="405"/>
      <c r="S144" s="406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idden="1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1"/>
      <c r="O145" s="397" t="s">
        <v>43</v>
      </c>
      <c r="P145" s="398"/>
      <c r="Q145" s="398"/>
      <c r="R145" s="398"/>
      <c r="S145" s="398"/>
      <c r="T145" s="398"/>
      <c r="U145" s="399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hidden="1" x14ac:dyDescent="0.2">
      <c r="A146" s="400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1"/>
      <c r="O146" s="397" t="s">
        <v>43</v>
      </c>
      <c r="P146" s="398"/>
      <c r="Q146" s="398"/>
      <c r="R146" s="398"/>
      <c r="S146" s="398"/>
      <c r="T146" s="398"/>
      <c r="U146" s="399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hidden="1" customHeight="1" x14ac:dyDescent="0.25">
      <c r="A147" s="437" t="s">
        <v>254</v>
      </c>
      <c r="B147" s="437"/>
      <c r="C147" s="437"/>
      <c r="D147" s="437"/>
      <c r="E147" s="437"/>
      <c r="F147" s="437"/>
      <c r="G147" s="437"/>
      <c r="H147" s="437"/>
      <c r="I147" s="437"/>
      <c r="J147" s="437"/>
      <c r="K147" s="437"/>
      <c r="L147" s="437"/>
      <c r="M147" s="437"/>
      <c r="N147" s="437"/>
      <c r="O147" s="437"/>
      <c r="P147" s="437"/>
      <c r="Q147" s="437"/>
      <c r="R147" s="437"/>
      <c r="S147" s="437"/>
      <c r="T147" s="437"/>
      <c r="U147" s="437"/>
      <c r="V147" s="437"/>
      <c r="W147" s="437"/>
      <c r="X147" s="437"/>
      <c r="Y147" s="437"/>
      <c r="Z147" s="66"/>
      <c r="AA147" s="66"/>
    </row>
    <row r="148" spans="1:67" ht="14.25" hidden="1" customHeight="1" x14ac:dyDescent="0.25">
      <c r="A148" s="402" t="s">
        <v>77</v>
      </c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  <c r="R148" s="402"/>
      <c r="S148" s="402"/>
      <c r="T148" s="402"/>
      <c r="U148" s="402"/>
      <c r="V148" s="402"/>
      <c r="W148" s="402"/>
      <c r="X148" s="402"/>
      <c r="Y148" s="402"/>
      <c r="Z148" s="67"/>
      <c r="AA148" s="67"/>
    </row>
    <row r="149" spans="1:67" ht="27" hidden="1" customHeight="1" x14ac:dyDescent="0.25">
      <c r="A149" s="64" t="s">
        <v>255</v>
      </c>
      <c r="B149" s="64" t="s">
        <v>256</v>
      </c>
      <c r="C149" s="37">
        <v>4301031191</v>
      </c>
      <c r="D149" s="403">
        <v>4680115880993</v>
      </c>
      <c r="E149" s="40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5"/>
      <c r="Q149" s="405"/>
      <c r="R149" s="405"/>
      <c r="S149" s="406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hidden="1" customHeight="1" x14ac:dyDescent="0.25">
      <c r="A150" s="64" t="s">
        <v>257</v>
      </c>
      <c r="B150" s="64" t="s">
        <v>258</v>
      </c>
      <c r="C150" s="37">
        <v>4301031204</v>
      </c>
      <c r="D150" s="403">
        <v>4680115881761</v>
      </c>
      <c r="E150" s="403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5"/>
      <c r="Q150" s="405"/>
      <c r="R150" s="405"/>
      <c r="S150" s="406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hidden="1" customHeight="1" x14ac:dyDescent="0.25">
      <c r="A151" s="64" t="s">
        <v>259</v>
      </c>
      <c r="B151" s="64" t="s">
        <v>260</v>
      </c>
      <c r="C151" s="37">
        <v>4301031201</v>
      </c>
      <c r="D151" s="403">
        <v>4680115881563</v>
      </c>
      <c r="E151" s="403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5"/>
      <c r="Q151" s="405"/>
      <c r="R151" s="405"/>
      <c r="S151" s="406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hidden="1" customHeight="1" x14ac:dyDescent="0.25">
      <c r="A152" s="64" t="s">
        <v>261</v>
      </c>
      <c r="B152" s="64" t="s">
        <v>262</v>
      </c>
      <c r="C152" s="37">
        <v>4301031199</v>
      </c>
      <c r="D152" s="403">
        <v>4680115880986</v>
      </c>
      <c r="E152" s="403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6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5"/>
      <c r="Q152" s="405"/>
      <c r="R152" s="405"/>
      <c r="S152" s="406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hidden="1" customHeight="1" x14ac:dyDescent="0.25">
      <c r="A153" s="64" t="s">
        <v>263</v>
      </c>
      <c r="B153" s="64" t="s">
        <v>264</v>
      </c>
      <c r="C153" s="37">
        <v>4301031190</v>
      </c>
      <c r="D153" s="403">
        <v>4680115880207</v>
      </c>
      <c r="E153" s="403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5"/>
      <c r="Q153" s="405"/>
      <c r="R153" s="405"/>
      <c r="S153" s="406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hidden="1" customHeight="1" x14ac:dyDescent="0.25">
      <c r="A154" s="64" t="s">
        <v>265</v>
      </c>
      <c r="B154" s="64" t="s">
        <v>266</v>
      </c>
      <c r="C154" s="37">
        <v>4301031205</v>
      </c>
      <c r="D154" s="403">
        <v>4680115881785</v>
      </c>
      <c r="E154" s="403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5"/>
      <c r="Q154" s="405"/>
      <c r="R154" s="405"/>
      <c r="S154" s="406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hidden="1" customHeight="1" x14ac:dyDescent="0.25">
      <c r="A155" s="64" t="s">
        <v>267</v>
      </c>
      <c r="B155" s="64" t="s">
        <v>268</v>
      </c>
      <c r="C155" s="37">
        <v>4301031202</v>
      </c>
      <c r="D155" s="403">
        <v>4680115881679</v>
      </c>
      <c r="E155" s="403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5"/>
      <c r="Q155" s="405"/>
      <c r="R155" s="405"/>
      <c r="S155" s="406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hidden="1" customHeight="1" x14ac:dyDescent="0.25">
      <c r="A156" s="64" t="s">
        <v>269</v>
      </c>
      <c r="B156" s="64" t="s">
        <v>270</v>
      </c>
      <c r="C156" s="37">
        <v>4301031158</v>
      </c>
      <c r="D156" s="403">
        <v>4680115880191</v>
      </c>
      <c r="E156" s="403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5"/>
      <c r="Q156" s="405"/>
      <c r="R156" s="405"/>
      <c r="S156" s="406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hidden="1" customHeight="1" x14ac:dyDescent="0.25">
      <c r="A157" s="64" t="s">
        <v>271</v>
      </c>
      <c r="B157" s="64" t="s">
        <v>272</v>
      </c>
      <c r="C157" s="37">
        <v>4301031245</v>
      </c>
      <c r="D157" s="403">
        <v>4680115883963</v>
      </c>
      <c r="E157" s="403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5"/>
      <c r="Q157" s="405"/>
      <c r="R157" s="405"/>
      <c r="S157" s="406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idden="1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1"/>
      <c r="O158" s="397" t="s">
        <v>43</v>
      </c>
      <c r="P158" s="398"/>
      <c r="Q158" s="398"/>
      <c r="R158" s="398"/>
      <c r="S158" s="398"/>
      <c r="T158" s="398"/>
      <c r="U158" s="399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hidden="1" x14ac:dyDescent="0.2">
      <c r="A159" s="400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1"/>
      <c r="O159" s="397" t="s">
        <v>43</v>
      </c>
      <c r="P159" s="398"/>
      <c r="Q159" s="398"/>
      <c r="R159" s="398"/>
      <c r="S159" s="398"/>
      <c r="T159" s="398"/>
      <c r="U159" s="399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hidden="1" customHeight="1" x14ac:dyDescent="0.25">
      <c r="A160" s="437" t="s">
        <v>273</v>
      </c>
      <c r="B160" s="437"/>
      <c r="C160" s="437"/>
      <c r="D160" s="437"/>
      <c r="E160" s="437"/>
      <c r="F160" s="437"/>
      <c r="G160" s="437"/>
      <c r="H160" s="437"/>
      <c r="I160" s="437"/>
      <c r="J160" s="437"/>
      <c r="K160" s="437"/>
      <c r="L160" s="437"/>
      <c r="M160" s="437"/>
      <c r="N160" s="437"/>
      <c r="O160" s="437"/>
      <c r="P160" s="437"/>
      <c r="Q160" s="437"/>
      <c r="R160" s="437"/>
      <c r="S160" s="437"/>
      <c r="T160" s="437"/>
      <c r="U160" s="437"/>
      <c r="V160" s="437"/>
      <c r="W160" s="437"/>
      <c r="X160" s="437"/>
      <c r="Y160" s="437"/>
      <c r="Z160" s="66"/>
      <c r="AA160" s="66"/>
    </row>
    <row r="161" spans="1:67" ht="14.25" hidden="1" customHeight="1" x14ac:dyDescent="0.25">
      <c r="A161" s="402" t="s">
        <v>118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67"/>
      <c r="AA161" s="67"/>
    </row>
    <row r="162" spans="1:67" ht="16.5" hidden="1" customHeight="1" x14ac:dyDescent="0.25">
      <c r="A162" s="64" t="s">
        <v>274</v>
      </c>
      <c r="B162" s="64" t="s">
        <v>275</v>
      </c>
      <c r="C162" s="37">
        <v>4301011450</v>
      </c>
      <c r="D162" s="403">
        <v>4680115881402</v>
      </c>
      <c r="E162" s="403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5"/>
      <c r="Q162" s="405"/>
      <c r="R162" s="405"/>
      <c r="S162" s="406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hidden="1" customHeight="1" x14ac:dyDescent="0.25">
      <c r="A163" s="64" t="s">
        <v>276</v>
      </c>
      <c r="B163" s="64" t="s">
        <v>277</v>
      </c>
      <c r="C163" s="37">
        <v>4301011454</v>
      </c>
      <c r="D163" s="403">
        <v>4680115881396</v>
      </c>
      <c r="E163" s="403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5"/>
      <c r="Q163" s="405"/>
      <c r="R163" s="405"/>
      <c r="S163" s="406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idden="1" x14ac:dyDescent="0.2">
      <c r="A164" s="400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1"/>
      <c r="O164" s="397" t="s">
        <v>43</v>
      </c>
      <c r="P164" s="398"/>
      <c r="Q164" s="398"/>
      <c r="R164" s="398"/>
      <c r="S164" s="398"/>
      <c r="T164" s="398"/>
      <c r="U164" s="399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hidden="1" x14ac:dyDescent="0.2">
      <c r="A165" s="400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1"/>
      <c r="O165" s="397" t="s">
        <v>43</v>
      </c>
      <c r="P165" s="398"/>
      <c r="Q165" s="398"/>
      <c r="R165" s="398"/>
      <c r="S165" s="398"/>
      <c r="T165" s="398"/>
      <c r="U165" s="399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hidden="1" customHeight="1" x14ac:dyDescent="0.25">
      <c r="A166" s="402" t="s">
        <v>110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67"/>
      <c r="AA166" s="67"/>
    </row>
    <row r="167" spans="1:67" ht="16.5" hidden="1" customHeight="1" x14ac:dyDescent="0.25">
      <c r="A167" s="64" t="s">
        <v>278</v>
      </c>
      <c r="B167" s="64" t="s">
        <v>279</v>
      </c>
      <c r="C167" s="37">
        <v>4301020262</v>
      </c>
      <c r="D167" s="403">
        <v>4680115882935</v>
      </c>
      <c r="E167" s="403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133</v>
      </c>
      <c r="M167" s="39"/>
      <c r="N167" s="38">
        <v>50</v>
      </c>
      <c r="O167" s="6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5"/>
      <c r="Q167" s="405"/>
      <c r="R167" s="405"/>
      <c r="S167" s="406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hidden="1" customHeight="1" x14ac:dyDescent="0.25">
      <c r="A168" s="64" t="s">
        <v>280</v>
      </c>
      <c r="B168" s="64" t="s">
        <v>281</v>
      </c>
      <c r="C168" s="37">
        <v>4301020220</v>
      </c>
      <c r="D168" s="403">
        <v>4680115880764</v>
      </c>
      <c r="E168" s="403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6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5"/>
      <c r="Q168" s="405"/>
      <c r="R168" s="405"/>
      <c r="S168" s="406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idden="1" x14ac:dyDescent="0.2">
      <c r="A169" s="400"/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1"/>
      <c r="O169" s="397" t="s">
        <v>43</v>
      </c>
      <c r="P169" s="398"/>
      <c r="Q169" s="398"/>
      <c r="R169" s="398"/>
      <c r="S169" s="398"/>
      <c r="T169" s="398"/>
      <c r="U169" s="399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hidden="1" x14ac:dyDescent="0.2">
      <c r="A170" s="400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1"/>
      <c r="O170" s="397" t="s">
        <v>43</v>
      </c>
      <c r="P170" s="398"/>
      <c r="Q170" s="398"/>
      <c r="R170" s="398"/>
      <c r="S170" s="398"/>
      <c r="T170" s="398"/>
      <c r="U170" s="399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hidden="1" customHeight="1" x14ac:dyDescent="0.25">
      <c r="A171" s="402" t="s">
        <v>77</v>
      </c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2"/>
      <c r="T171" s="402"/>
      <c r="U171" s="402"/>
      <c r="V171" s="402"/>
      <c r="W171" s="402"/>
      <c r="X171" s="402"/>
      <c r="Y171" s="402"/>
      <c r="Z171" s="67"/>
      <c r="AA171" s="67"/>
    </row>
    <row r="172" spans="1:67" ht="27" hidden="1" customHeight="1" x14ac:dyDescent="0.25">
      <c r="A172" s="64" t="s">
        <v>282</v>
      </c>
      <c r="B172" s="64" t="s">
        <v>283</v>
      </c>
      <c r="C172" s="37">
        <v>4301031223</v>
      </c>
      <c r="D172" s="403">
        <v>4680115884014</v>
      </c>
      <c r="E172" s="403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623" t="s">
        <v>284</v>
      </c>
      <c r="P172" s="405"/>
      <c r="Q172" s="405"/>
      <c r="R172" s="405"/>
      <c r="S172" s="406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193</v>
      </c>
      <c r="AE172" s="80"/>
      <c r="BB172" s="174" t="s">
        <v>67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hidden="1" customHeight="1" x14ac:dyDescent="0.25">
      <c r="A173" s="64" t="s">
        <v>285</v>
      </c>
      <c r="B173" s="64" t="s">
        <v>286</v>
      </c>
      <c r="C173" s="37">
        <v>4301031225</v>
      </c>
      <c r="D173" s="403">
        <v>4680115884021</v>
      </c>
      <c r="E173" s="403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84</v>
      </c>
      <c r="L173" s="39" t="s">
        <v>80</v>
      </c>
      <c r="M173" s="39"/>
      <c r="N173" s="38">
        <v>40</v>
      </c>
      <c r="O173" s="624" t="s">
        <v>287</v>
      </c>
      <c r="P173" s="405"/>
      <c r="Q173" s="405"/>
      <c r="R173" s="405"/>
      <c r="S173" s="406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193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hidden="1" customHeight="1" x14ac:dyDescent="0.25">
      <c r="A174" s="64" t="s">
        <v>288</v>
      </c>
      <c r="B174" s="64" t="s">
        <v>289</v>
      </c>
      <c r="C174" s="37">
        <v>4301031224</v>
      </c>
      <c r="D174" s="403">
        <v>4680115882683</v>
      </c>
      <c r="E174" s="40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5"/>
      <c r="Q174" s="405"/>
      <c r="R174" s="405"/>
      <c r="S174" s="406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hidden="1" customHeight="1" x14ac:dyDescent="0.25">
      <c r="A175" s="64" t="s">
        <v>290</v>
      </c>
      <c r="B175" s="64" t="s">
        <v>291</v>
      </c>
      <c r="C175" s="37">
        <v>4301031230</v>
      </c>
      <c r="D175" s="403">
        <v>4680115882690</v>
      </c>
      <c r="E175" s="40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5"/>
      <c r="Q175" s="405"/>
      <c r="R175" s="405"/>
      <c r="S175" s="406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hidden="1" customHeight="1" x14ac:dyDescent="0.25">
      <c r="A176" s="64" t="s">
        <v>292</v>
      </c>
      <c r="B176" s="64" t="s">
        <v>293</v>
      </c>
      <c r="C176" s="37">
        <v>4301031220</v>
      </c>
      <c r="D176" s="403">
        <v>4680115882669</v>
      </c>
      <c r="E176" s="40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5"/>
      <c r="Q176" s="405"/>
      <c r="R176" s="405"/>
      <c r="S176" s="406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hidden="1" customHeight="1" x14ac:dyDescent="0.25">
      <c r="A177" s="64" t="s">
        <v>294</v>
      </c>
      <c r="B177" s="64" t="s">
        <v>295</v>
      </c>
      <c r="C177" s="37">
        <v>4301031221</v>
      </c>
      <c r="D177" s="403">
        <v>4680115882676</v>
      </c>
      <c r="E177" s="403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5"/>
      <c r="Q177" s="405"/>
      <c r="R177" s="405"/>
      <c r="S177" s="406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hidden="1" customHeight="1" x14ac:dyDescent="0.25">
      <c r="A178" s="64" t="s">
        <v>296</v>
      </c>
      <c r="B178" s="64" t="s">
        <v>297</v>
      </c>
      <c r="C178" s="37">
        <v>4301031222</v>
      </c>
      <c r="D178" s="403">
        <v>4680115884007</v>
      </c>
      <c r="E178" s="403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29" t="s">
        <v>298</v>
      </c>
      <c r="P178" s="405"/>
      <c r="Q178" s="405"/>
      <c r="R178" s="405"/>
      <c r="S178" s="406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hidden="1" customHeight="1" x14ac:dyDescent="0.25">
      <c r="A179" s="64" t="s">
        <v>299</v>
      </c>
      <c r="B179" s="64" t="s">
        <v>300</v>
      </c>
      <c r="C179" s="37">
        <v>4301031229</v>
      </c>
      <c r="D179" s="403">
        <v>4680115884038</v>
      </c>
      <c r="E179" s="403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5"/>
      <c r="Q179" s="405"/>
      <c r="R179" s="405"/>
      <c r="S179" s="406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idden="1" x14ac:dyDescent="0.2">
      <c r="A180" s="400"/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1"/>
      <c r="O180" s="397" t="s">
        <v>43</v>
      </c>
      <c r="P180" s="398"/>
      <c r="Q180" s="398"/>
      <c r="R180" s="398"/>
      <c r="S180" s="398"/>
      <c r="T180" s="398"/>
      <c r="U180" s="399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hidden="1" x14ac:dyDescent="0.2">
      <c r="A181" s="400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1"/>
      <c r="O181" s="397" t="s">
        <v>43</v>
      </c>
      <c r="P181" s="398"/>
      <c r="Q181" s="398"/>
      <c r="R181" s="398"/>
      <c r="S181" s="398"/>
      <c r="T181" s="398"/>
      <c r="U181" s="399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hidden="1" customHeight="1" x14ac:dyDescent="0.25">
      <c r="A182" s="402" t="s">
        <v>85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67"/>
      <c r="AA182" s="67"/>
    </row>
    <row r="183" spans="1:67" ht="27" hidden="1" customHeight="1" x14ac:dyDescent="0.25">
      <c r="A183" s="64" t="s">
        <v>301</v>
      </c>
      <c r="B183" s="64" t="s">
        <v>302</v>
      </c>
      <c r="C183" s="37">
        <v>4301051409</v>
      </c>
      <c r="D183" s="403">
        <v>4680115881556</v>
      </c>
      <c r="E183" s="40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133</v>
      </c>
      <c r="M183" s="39"/>
      <c r="N183" s="38">
        <v>45</v>
      </c>
      <c r="O183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5"/>
      <c r="Q183" s="405"/>
      <c r="R183" s="405"/>
      <c r="S183" s="406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197" si="40">IFERROR(W183*I183/H183,"0")</f>
        <v>0</v>
      </c>
      <c r="BM183" s="80">
        <f t="shared" ref="BM183:BM197" si="41">IFERROR(X183*I183/H183,"0")</f>
        <v>0</v>
      </c>
      <c r="BN183" s="80">
        <f t="shared" ref="BN183:BN197" si="42">IFERROR(1/J183*(W183/H183),"0")</f>
        <v>0</v>
      </c>
      <c r="BO183" s="80">
        <f t="shared" ref="BO183:BO197" si="43">IFERROR(1/J183*(X183/H183),"0")</f>
        <v>0</v>
      </c>
    </row>
    <row r="184" spans="1:67" ht="27" hidden="1" customHeight="1" x14ac:dyDescent="0.25">
      <c r="A184" s="64" t="s">
        <v>303</v>
      </c>
      <c r="B184" s="64" t="s">
        <v>304</v>
      </c>
      <c r="C184" s="37">
        <v>4301051408</v>
      </c>
      <c r="D184" s="403">
        <v>4680115881594</v>
      </c>
      <c r="E184" s="403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133</v>
      </c>
      <c r="M184" s="39"/>
      <c r="N184" s="38">
        <v>40</v>
      </c>
      <c r="O184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5"/>
      <c r="Q184" s="405"/>
      <c r="R184" s="405"/>
      <c r="S184" s="406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hidden="1" customHeight="1" x14ac:dyDescent="0.25">
      <c r="A185" s="64" t="s">
        <v>305</v>
      </c>
      <c r="B185" s="64" t="s">
        <v>306</v>
      </c>
      <c r="C185" s="37">
        <v>4301051505</v>
      </c>
      <c r="D185" s="403">
        <v>4680115881587</v>
      </c>
      <c r="E185" s="403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6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5"/>
      <c r="Q185" s="405"/>
      <c r="R185" s="405"/>
      <c r="S185" s="406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hidden="1" customHeight="1" x14ac:dyDescent="0.25">
      <c r="A186" s="64" t="s">
        <v>307</v>
      </c>
      <c r="B186" s="64" t="s">
        <v>308</v>
      </c>
      <c r="C186" s="37">
        <v>4301051754</v>
      </c>
      <c r="D186" s="403">
        <v>4680115880962</v>
      </c>
      <c r="E186" s="403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619" t="s">
        <v>309</v>
      </c>
      <c r="P186" s="405"/>
      <c r="Q186" s="405"/>
      <c r="R186" s="405"/>
      <c r="S186" s="406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27" hidden="1" customHeight="1" x14ac:dyDescent="0.25">
      <c r="A187" s="64" t="s">
        <v>310</v>
      </c>
      <c r="B187" s="64" t="s">
        <v>311</v>
      </c>
      <c r="C187" s="37">
        <v>4301051411</v>
      </c>
      <c r="D187" s="403">
        <v>4680115881617</v>
      </c>
      <c r="E187" s="403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114</v>
      </c>
      <c r="L187" s="39" t="s">
        <v>133</v>
      </c>
      <c r="M187" s="39"/>
      <c r="N187" s="38">
        <v>40</v>
      </c>
      <c r="O187" s="6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05"/>
      <c r="Q187" s="405"/>
      <c r="R187" s="405"/>
      <c r="S187" s="406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16.5" customHeight="1" x14ac:dyDescent="0.25">
      <c r="A188" s="64" t="s">
        <v>312</v>
      </c>
      <c r="B188" s="64" t="s">
        <v>313</v>
      </c>
      <c r="C188" s="37">
        <v>4301051632</v>
      </c>
      <c r="D188" s="403">
        <v>4680115880573</v>
      </c>
      <c r="E188" s="403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114</v>
      </c>
      <c r="L188" s="39" t="s">
        <v>80</v>
      </c>
      <c r="M188" s="39"/>
      <c r="N188" s="38">
        <v>45</v>
      </c>
      <c r="O188" s="621" t="s">
        <v>314</v>
      </c>
      <c r="P188" s="405"/>
      <c r="Q188" s="405"/>
      <c r="R188" s="405"/>
      <c r="S188" s="406"/>
      <c r="T188" s="40" t="s">
        <v>48</v>
      </c>
      <c r="U188" s="40" t="s">
        <v>48</v>
      </c>
      <c r="V188" s="41" t="s">
        <v>0</v>
      </c>
      <c r="W188" s="59">
        <v>50</v>
      </c>
      <c r="X188" s="56">
        <f t="shared" si="39"/>
        <v>52.199999999999996</v>
      </c>
      <c r="Y188" s="42">
        <f>IFERROR(IF(X188=0,"",ROUNDUP(X188/H188,0)*0.02175),"")</f>
        <v>0.1305</v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53.241379310344833</v>
      </c>
      <c r="BM188" s="80">
        <f t="shared" si="41"/>
        <v>55.583999999999996</v>
      </c>
      <c r="BN188" s="80">
        <f t="shared" si="42"/>
        <v>0.10262725779967159</v>
      </c>
      <c r="BO188" s="80">
        <f t="shared" si="43"/>
        <v>0.10714285714285714</v>
      </c>
    </row>
    <row r="189" spans="1:67" ht="27" hidden="1" customHeight="1" x14ac:dyDescent="0.25">
      <c r="A189" s="64" t="s">
        <v>315</v>
      </c>
      <c r="B189" s="64" t="s">
        <v>316</v>
      </c>
      <c r="C189" s="37">
        <v>4301051487</v>
      </c>
      <c r="D189" s="403">
        <v>4680115881228</v>
      </c>
      <c r="E189" s="403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6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05"/>
      <c r="Q189" s="405"/>
      <c r="R189" s="405"/>
      <c r="S189" s="406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27" hidden="1" customHeight="1" x14ac:dyDescent="0.25">
      <c r="A190" s="64" t="s">
        <v>317</v>
      </c>
      <c r="B190" s="64" t="s">
        <v>318</v>
      </c>
      <c r="C190" s="37">
        <v>4301051506</v>
      </c>
      <c r="D190" s="403">
        <v>4680115881037</v>
      </c>
      <c r="E190" s="403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6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05"/>
      <c r="Q190" s="405"/>
      <c r="R190" s="405"/>
      <c r="S190" s="406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hidden="1" customHeight="1" x14ac:dyDescent="0.25">
      <c r="A191" s="64" t="s">
        <v>319</v>
      </c>
      <c r="B191" s="64" t="s">
        <v>320</v>
      </c>
      <c r="C191" s="37">
        <v>4301051384</v>
      </c>
      <c r="D191" s="403">
        <v>4680115881211</v>
      </c>
      <c r="E191" s="403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6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05"/>
      <c r="Q191" s="405"/>
      <c r="R191" s="405"/>
      <c r="S191" s="406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hidden="1" customHeight="1" x14ac:dyDescent="0.25">
      <c r="A192" s="64" t="s">
        <v>321</v>
      </c>
      <c r="B192" s="64" t="s">
        <v>322</v>
      </c>
      <c r="C192" s="37">
        <v>4301051378</v>
      </c>
      <c r="D192" s="403">
        <v>4680115881020</v>
      </c>
      <c r="E192" s="403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05"/>
      <c r="Q192" s="405"/>
      <c r="R192" s="405"/>
      <c r="S192" s="406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hidden="1" customHeight="1" x14ac:dyDescent="0.25">
      <c r="A193" s="64" t="s">
        <v>323</v>
      </c>
      <c r="B193" s="64" t="s">
        <v>324</v>
      </c>
      <c r="C193" s="37">
        <v>4301051407</v>
      </c>
      <c r="D193" s="403">
        <v>4680115882195</v>
      </c>
      <c r="E193" s="403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133</v>
      </c>
      <c r="M193" s="39"/>
      <c r="N193" s="38">
        <v>40</v>
      </c>
      <c r="O193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05"/>
      <c r="Q193" s="405"/>
      <c r="R193" s="405"/>
      <c r="S193" s="406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hidden="1" customHeight="1" x14ac:dyDescent="0.25">
      <c r="A194" s="64" t="s">
        <v>325</v>
      </c>
      <c r="B194" s="64" t="s">
        <v>326</v>
      </c>
      <c r="C194" s="37">
        <v>4301051630</v>
      </c>
      <c r="D194" s="403">
        <v>4680115880092</v>
      </c>
      <c r="E194" s="40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612" t="s">
        <v>327</v>
      </c>
      <c r="P194" s="405"/>
      <c r="Q194" s="405"/>
      <c r="R194" s="405"/>
      <c r="S194" s="406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hidden="1" customHeight="1" x14ac:dyDescent="0.25">
      <c r="A195" s="64" t="s">
        <v>328</v>
      </c>
      <c r="B195" s="64" t="s">
        <v>329</v>
      </c>
      <c r="C195" s="37">
        <v>4301051631</v>
      </c>
      <c r="D195" s="403">
        <v>4680115880221</v>
      </c>
      <c r="E195" s="403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613" t="s">
        <v>330</v>
      </c>
      <c r="P195" s="405"/>
      <c r="Q195" s="405"/>
      <c r="R195" s="405"/>
      <c r="S195" s="406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16.5" hidden="1" customHeight="1" x14ac:dyDescent="0.25">
      <c r="A196" s="64" t="s">
        <v>331</v>
      </c>
      <c r="B196" s="64" t="s">
        <v>332</v>
      </c>
      <c r="C196" s="37">
        <v>4301051753</v>
      </c>
      <c r="D196" s="403">
        <v>4680115880504</v>
      </c>
      <c r="E196" s="40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40</v>
      </c>
      <c r="O196" s="614" t="s">
        <v>333</v>
      </c>
      <c r="P196" s="405"/>
      <c r="Q196" s="405"/>
      <c r="R196" s="405"/>
      <c r="S196" s="406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hidden="1" customHeight="1" x14ac:dyDescent="0.25">
      <c r="A197" s="64" t="s">
        <v>334</v>
      </c>
      <c r="B197" s="64" t="s">
        <v>335</v>
      </c>
      <c r="C197" s="37">
        <v>4301051410</v>
      </c>
      <c r="D197" s="403">
        <v>4680115882164</v>
      </c>
      <c r="E197" s="403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81</v>
      </c>
      <c r="L197" s="39" t="s">
        <v>133</v>
      </c>
      <c r="M197" s="39"/>
      <c r="N197" s="38">
        <v>40</v>
      </c>
      <c r="O197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5"/>
      <c r="Q197" s="405"/>
      <c r="R197" s="405"/>
      <c r="S197" s="406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x14ac:dyDescent="0.2">
      <c r="A198" s="400"/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1"/>
      <c r="O198" s="397" t="s">
        <v>43</v>
      </c>
      <c r="P198" s="398"/>
      <c r="Q198" s="398"/>
      <c r="R198" s="398"/>
      <c r="S198" s="398"/>
      <c r="T198" s="398"/>
      <c r="U198" s="399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5.7471264367816097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0.1305</v>
      </c>
      <c r="Z198" s="68"/>
      <c r="AA198" s="68"/>
    </row>
    <row r="199" spans="1:67" x14ac:dyDescent="0.2">
      <c r="A199" s="400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01"/>
      <c r="O199" s="397" t="s">
        <v>43</v>
      </c>
      <c r="P199" s="398"/>
      <c r="Q199" s="398"/>
      <c r="R199" s="398"/>
      <c r="S199" s="398"/>
      <c r="T199" s="398"/>
      <c r="U199" s="399"/>
      <c r="V199" s="43" t="s">
        <v>0</v>
      </c>
      <c r="W199" s="44">
        <f>IFERROR(SUM(W183:W197),"0")</f>
        <v>50</v>
      </c>
      <c r="X199" s="44">
        <f>IFERROR(SUM(X183:X197),"0")</f>
        <v>52.199999999999996</v>
      </c>
      <c r="Y199" s="43"/>
      <c r="Z199" s="68"/>
      <c r="AA199" s="68"/>
    </row>
    <row r="200" spans="1:67" ht="14.25" hidden="1" customHeight="1" x14ac:dyDescent="0.25">
      <c r="A200" s="402" t="s">
        <v>220</v>
      </c>
      <c r="B200" s="402"/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402"/>
      <c r="N200" s="402"/>
      <c r="O200" s="402"/>
      <c r="P200" s="402"/>
      <c r="Q200" s="402"/>
      <c r="R200" s="402"/>
      <c r="S200" s="402"/>
      <c r="T200" s="402"/>
      <c r="U200" s="402"/>
      <c r="V200" s="402"/>
      <c r="W200" s="402"/>
      <c r="X200" s="402"/>
      <c r="Y200" s="402"/>
      <c r="Z200" s="67"/>
      <c r="AA200" s="67"/>
    </row>
    <row r="201" spans="1:67" ht="16.5" hidden="1" customHeight="1" x14ac:dyDescent="0.25">
      <c r="A201" s="64" t="s">
        <v>336</v>
      </c>
      <c r="B201" s="64" t="s">
        <v>337</v>
      </c>
      <c r="C201" s="37">
        <v>4301060360</v>
      </c>
      <c r="D201" s="403">
        <v>4680115882874</v>
      </c>
      <c r="E201" s="403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5"/>
      <c r="Q201" s="405"/>
      <c r="R201" s="405"/>
      <c r="S201" s="406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hidden="1" customHeight="1" x14ac:dyDescent="0.25">
      <c r="A202" s="64" t="s">
        <v>338</v>
      </c>
      <c r="B202" s="64" t="s">
        <v>339</v>
      </c>
      <c r="C202" s="37">
        <v>4301060359</v>
      </c>
      <c r="D202" s="403">
        <v>4680115884434</v>
      </c>
      <c r="E202" s="403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5"/>
      <c r="Q202" s="405"/>
      <c r="R202" s="405"/>
      <c r="S202" s="406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hidden="1" customHeight="1" x14ac:dyDescent="0.25">
      <c r="A203" s="64" t="s">
        <v>340</v>
      </c>
      <c r="B203" s="64" t="s">
        <v>341</v>
      </c>
      <c r="C203" s="37">
        <v>4301060375</v>
      </c>
      <c r="D203" s="403">
        <v>4680115880818</v>
      </c>
      <c r="E203" s="403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604" t="s">
        <v>342</v>
      </c>
      <c r="P203" s="405"/>
      <c r="Q203" s="405"/>
      <c r="R203" s="405"/>
      <c r="S203" s="406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hidden="1" customHeight="1" x14ac:dyDescent="0.25">
      <c r="A204" s="64" t="s">
        <v>343</v>
      </c>
      <c r="B204" s="64" t="s">
        <v>344</v>
      </c>
      <c r="C204" s="37">
        <v>4301060389</v>
      </c>
      <c r="D204" s="403">
        <v>4680115880801</v>
      </c>
      <c r="E204" s="40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133</v>
      </c>
      <c r="M204" s="39"/>
      <c r="N204" s="38">
        <v>40</v>
      </c>
      <c r="O204" s="605" t="s">
        <v>345</v>
      </c>
      <c r="P204" s="405"/>
      <c r="Q204" s="405"/>
      <c r="R204" s="405"/>
      <c r="S204" s="406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idden="1" x14ac:dyDescent="0.2">
      <c r="A205" s="400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1"/>
      <c r="O205" s="397" t="s">
        <v>43</v>
      </c>
      <c r="P205" s="398"/>
      <c r="Q205" s="398"/>
      <c r="R205" s="398"/>
      <c r="S205" s="398"/>
      <c r="T205" s="398"/>
      <c r="U205" s="399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hidden="1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1"/>
      <c r="O206" s="397" t="s">
        <v>43</v>
      </c>
      <c r="P206" s="398"/>
      <c r="Q206" s="398"/>
      <c r="R206" s="398"/>
      <c r="S206" s="398"/>
      <c r="T206" s="398"/>
      <c r="U206" s="399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hidden="1" customHeight="1" x14ac:dyDescent="0.25">
      <c r="A207" s="437" t="s">
        <v>346</v>
      </c>
      <c r="B207" s="437"/>
      <c r="C207" s="437"/>
      <c r="D207" s="437"/>
      <c r="E207" s="437"/>
      <c r="F207" s="437"/>
      <c r="G207" s="437"/>
      <c r="H207" s="437"/>
      <c r="I207" s="437"/>
      <c r="J207" s="437"/>
      <c r="K207" s="437"/>
      <c r="L207" s="437"/>
      <c r="M207" s="437"/>
      <c r="N207" s="437"/>
      <c r="O207" s="437"/>
      <c r="P207" s="437"/>
      <c r="Q207" s="437"/>
      <c r="R207" s="437"/>
      <c r="S207" s="437"/>
      <c r="T207" s="437"/>
      <c r="U207" s="437"/>
      <c r="V207" s="437"/>
      <c r="W207" s="437"/>
      <c r="X207" s="437"/>
      <c r="Y207" s="437"/>
      <c r="Z207" s="66"/>
      <c r="AA207" s="66"/>
    </row>
    <row r="208" spans="1:67" ht="14.25" hidden="1" customHeight="1" x14ac:dyDescent="0.25">
      <c r="A208" s="402" t="s">
        <v>118</v>
      </c>
      <c r="B208" s="402"/>
      <c r="C208" s="402"/>
      <c r="D208" s="402"/>
      <c r="E208" s="402"/>
      <c r="F208" s="402"/>
      <c r="G208" s="402"/>
      <c r="H208" s="402"/>
      <c r="I208" s="402"/>
      <c r="J208" s="402"/>
      <c r="K208" s="402"/>
      <c r="L208" s="402"/>
      <c r="M208" s="402"/>
      <c r="N208" s="402"/>
      <c r="O208" s="402"/>
      <c r="P208" s="402"/>
      <c r="Q208" s="402"/>
      <c r="R208" s="402"/>
      <c r="S208" s="402"/>
      <c r="T208" s="402"/>
      <c r="U208" s="402"/>
      <c r="V208" s="402"/>
      <c r="W208" s="402"/>
      <c r="X208" s="402"/>
      <c r="Y208" s="402"/>
      <c r="Z208" s="67"/>
      <c r="AA208" s="67"/>
    </row>
    <row r="209" spans="1:67" ht="27" hidden="1" customHeight="1" x14ac:dyDescent="0.25">
      <c r="A209" s="64" t="s">
        <v>347</v>
      </c>
      <c r="B209" s="64" t="s">
        <v>348</v>
      </c>
      <c r="C209" s="37">
        <v>4301011717</v>
      </c>
      <c r="D209" s="403">
        <v>4680115884274</v>
      </c>
      <c r="E209" s="403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6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5"/>
      <c r="Q209" s="405"/>
      <c r="R209" s="405"/>
      <c r="S209" s="406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4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ref="BL209:BL215" si="45">IFERROR(W209*I209/H209,"0")</f>
        <v>0</v>
      </c>
      <c r="BM209" s="80">
        <f t="shared" ref="BM209:BM215" si="46">IFERROR(X209*I209/H209,"0")</f>
        <v>0</v>
      </c>
      <c r="BN209" s="80">
        <f t="shared" ref="BN209:BN215" si="47">IFERROR(1/J209*(W209/H209),"0")</f>
        <v>0</v>
      </c>
      <c r="BO209" s="80">
        <f t="shared" ref="BO209:BO215" si="48">IFERROR(1/J209*(X209/H209),"0")</f>
        <v>0</v>
      </c>
    </row>
    <row r="210" spans="1:67" ht="27" hidden="1" customHeight="1" x14ac:dyDescent="0.25">
      <c r="A210" s="64" t="s">
        <v>349</v>
      </c>
      <c r="B210" s="64" t="s">
        <v>350</v>
      </c>
      <c r="C210" s="37">
        <v>4301011719</v>
      </c>
      <c r="D210" s="403">
        <v>4680115884298</v>
      </c>
      <c r="E210" s="40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6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5"/>
      <c r="Q210" s="405"/>
      <c r="R210" s="405"/>
      <c r="S210" s="406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4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45"/>
        <v>0</v>
      </c>
      <c r="BM210" s="80">
        <f t="shared" si="46"/>
        <v>0</v>
      </c>
      <c r="BN210" s="80">
        <f t="shared" si="47"/>
        <v>0</v>
      </c>
      <c r="BO210" s="80">
        <f t="shared" si="48"/>
        <v>0</v>
      </c>
    </row>
    <row r="211" spans="1:67" ht="27" hidden="1" customHeight="1" x14ac:dyDescent="0.25">
      <c r="A211" s="64" t="s">
        <v>351</v>
      </c>
      <c r="B211" s="64" t="s">
        <v>352</v>
      </c>
      <c r="C211" s="37">
        <v>4301011733</v>
      </c>
      <c r="D211" s="403">
        <v>4680115884250</v>
      </c>
      <c r="E211" s="40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133</v>
      </c>
      <c r="M211" s="39"/>
      <c r="N211" s="38">
        <v>55</v>
      </c>
      <c r="O211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5"/>
      <c r="Q211" s="405"/>
      <c r="R211" s="405"/>
      <c r="S211" s="406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4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45"/>
        <v>0</v>
      </c>
      <c r="BM211" s="80">
        <f t="shared" si="46"/>
        <v>0</v>
      </c>
      <c r="BN211" s="80">
        <f t="shared" si="47"/>
        <v>0</v>
      </c>
      <c r="BO211" s="80">
        <f t="shared" si="48"/>
        <v>0</v>
      </c>
    </row>
    <row r="212" spans="1:67" ht="27" hidden="1" customHeight="1" x14ac:dyDescent="0.25">
      <c r="A212" s="64" t="s">
        <v>353</v>
      </c>
      <c r="B212" s="64" t="s">
        <v>354</v>
      </c>
      <c r="C212" s="37">
        <v>4301011718</v>
      </c>
      <c r="D212" s="403">
        <v>4680115884281</v>
      </c>
      <c r="E212" s="40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5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5"/>
      <c r="Q212" s="405"/>
      <c r="R212" s="405"/>
      <c r="S212" s="406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4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45"/>
        <v>0</v>
      </c>
      <c r="BM212" s="80">
        <f t="shared" si="46"/>
        <v>0</v>
      </c>
      <c r="BN212" s="80">
        <f t="shared" si="47"/>
        <v>0</v>
      </c>
      <c r="BO212" s="80">
        <f t="shared" si="48"/>
        <v>0</v>
      </c>
    </row>
    <row r="213" spans="1:67" ht="27" hidden="1" customHeight="1" x14ac:dyDescent="0.25">
      <c r="A213" s="64" t="s">
        <v>355</v>
      </c>
      <c r="B213" s="64" t="s">
        <v>356</v>
      </c>
      <c r="C213" s="37">
        <v>4301011720</v>
      </c>
      <c r="D213" s="403">
        <v>4680115884199</v>
      </c>
      <c r="E213" s="403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5"/>
      <c r="Q213" s="405"/>
      <c r="R213" s="405"/>
      <c r="S213" s="406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4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45"/>
        <v>0</v>
      </c>
      <c r="BM213" s="80">
        <f t="shared" si="46"/>
        <v>0</v>
      </c>
      <c r="BN213" s="80">
        <f t="shared" si="47"/>
        <v>0</v>
      </c>
      <c r="BO213" s="80">
        <f t="shared" si="48"/>
        <v>0</v>
      </c>
    </row>
    <row r="214" spans="1:67" ht="27" hidden="1" customHeight="1" x14ac:dyDescent="0.25">
      <c r="A214" s="64" t="s">
        <v>357</v>
      </c>
      <c r="B214" s="64" t="s">
        <v>358</v>
      </c>
      <c r="C214" s="37">
        <v>4301011716</v>
      </c>
      <c r="D214" s="403">
        <v>4680115884267</v>
      </c>
      <c r="E214" s="40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5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5"/>
      <c r="Q214" s="405"/>
      <c r="R214" s="405"/>
      <c r="S214" s="406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4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5"/>
        <v>0</v>
      </c>
      <c r="BM214" s="80">
        <f t="shared" si="46"/>
        <v>0</v>
      </c>
      <c r="BN214" s="80">
        <f t="shared" si="47"/>
        <v>0</v>
      </c>
      <c r="BO214" s="80">
        <f t="shared" si="48"/>
        <v>0</v>
      </c>
    </row>
    <row r="215" spans="1:67" ht="27" hidden="1" customHeight="1" x14ac:dyDescent="0.25">
      <c r="A215" s="64" t="s">
        <v>359</v>
      </c>
      <c r="B215" s="64" t="s">
        <v>360</v>
      </c>
      <c r="C215" s="37">
        <v>4301011593</v>
      </c>
      <c r="D215" s="403">
        <v>4680115882973</v>
      </c>
      <c r="E215" s="403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114</v>
      </c>
      <c r="L215" s="39" t="s">
        <v>113</v>
      </c>
      <c r="M215" s="39"/>
      <c r="N215" s="38">
        <v>55</v>
      </c>
      <c r="O215" s="5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05"/>
      <c r="Q215" s="405"/>
      <c r="R215" s="405"/>
      <c r="S215" s="406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4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5"/>
        <v>0</v>
      </c>
      <c r="BM215" s="80">
        <f t="shared" si="46"/>
        <v>0</v>
      </c>
      <c r="BN215" s="80">
        <f t="shared" si="47"/>
        <v>0</v>
      </c>
      <c r="BO215" s="80">
        <f t="shared" si="48"/>
        <v>0</v>
      </c>
    </row>
    <row r="216" spans="1:67" hidden="1" x14ac:dyDescent="0.2">
      <c r="A216" s="400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1"/>
      <c r="O216" s="397" t="s">
        <v>43</v>
      </c>
      <c r="P216" s="398"/>
      <c r="Q216" s="398"/>
      <c r="R216" s="398"/>
      <c r="S216" s="398"/>
      <c r="T216" s="398"/>
      <c r="U216" s="399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hidden="1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1"/>
      <c r="O217" s="397" t="s">
        <v>43</v>
      </c>
      <c r="P217" s="398"/>
      <c r="Q217" s="398"/>
      <c r="R217" s="398"/>
      <c r="S217" s="398"/>
      <c r="T217" s="398"/>
      <c r="U217" s="399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hidden="1" customHeight="1" x14ac:dyDescent="0.25">
      <c r="A218" s="402" t="s">
        <v>77</v>
      </c>
      <c r="B218" s="402"/>
      <c r="C218" s="402"/>
      <c r="D218" s="402"/>
      <c r="E218" s="402"/>
      <c r="F218" s="402"/>
      <c r="G218" s="402"/>
      <c r="H218" s="402"/>
      <c r="I218" s="402"/>
      <c r="J218" s="402"/>
      <c r="K218" s="402"/>
      <c r="L218" s="402"/>
      <c r="M218" s="402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402"/>
      <c r="Z218" s="67"/>
      <c r="AA218" s="67"/>
    </row>
    <row r="219" spans="1:67" ht="27" hidden="1" customHeight="1" x14ac:dyDescent="0.25">
      <c r="A219" s="64" t="s">
        <v>361</v>
      </c>
      <c r="B219" s="64" t="s">
        <v>362</v>
      </c>
      <c r="C219" s="37">
        <v>4301031151</v>
      </c>
      <c r="D219" s="403">
        <v>4607091389845</v>
      </c>
      <c r="E219" s="403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60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5"/>
      <c r="Q219" s="405"/>
      <c r="R219" s="405"/>
      <c r="S219" s="406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hidden="1" customHeight="1" x14ac:dyDescent="0.25">
      <c r="A220" s="64" t="s">
        <v>361</v>
      </c>
      <c r="B220" s="64" t="s">
        <v>363</v>
      </c>
      <c r="C220" s="37">
        <v>4301031305</v>
      </c>
      <c r="D220" s="403">
        <v>4607091389845</v>
      </c>
      <c r="E220" s="403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601" t="s">
        <v>364</v>
      </c>
      <c r="P220" s="405"/>
      <c r="Q220" s="405"/>
      <c r="R220" s="405"/>
      <c r="S220" s="406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hidden="1" customHeight="1" x14ac:dyDescent="0.25">
      <c r="A221" s="64" t="s">
        <v>365</v>
      </c>
      <c r="B221" s="64" t="s">
        <v>366</v>
      </c>
      <c r="C221" s="37">
        <v>4301031259</v>
      </c>
      <c r="D221" s="403">
        <v>4680115882881</v>
      </c>
      <c r="E221" s="403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05"/>
      <c r="Q221" s="405"/>
      <c r="R221" s="405"/>
      <c r="S221" s="406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idden="1" x14ac:dyDescent="0.2">
      <c r="A222" s="400"/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1"/>
      <c r="O222" s="397" t="s">
        <v>43</v>
      </c>
      <c r="P222" s="398"/>
      <c r="Q222" s="398"/>
      <c r="R222" s="398"/>
      <c r="S222" s="398"/>
      <c r="T222" s="398"/>
      <c r="U222" s="399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hidden="1" x14ac:dyDescent="0.2">
      <c r="A223" s="400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1"/>
      <c r="O223" s="397" t="s">
        <v>43</v>
      </c>
      <c r="P223" s="398"/>
      <c r="Q223" s="398"/>
      <c r="R223" s="398"/>
      <c r="S223" s="398"/>
      <c r="T223" s="398"/>
      <c r="U223" s="399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hidden="1" customHeight="1" x14ac:dyDescent="0.25">
      <c r="A224" s="437" t="s">
        <v>367</v>
      </c>
      <c r="B224" s="437"/>
      <c r="C224" s="437"/>
      <c r="D224" s="437"/>
      <c r="E224" s="437"/>
      <c r="F224" s="437"/>
      <c r="G224" s="437"/>
      <c r="H224" s="437"/>
      <c r="I224" s="437"/>
      <c r="J224" s="437"/>
      <c r="K224" s="437"/>
      <c r="L224" s="437"/>
      <c r="M224" s="437"/>
      <c r="N224" s="437"/>
      <c r="O224" s="437"/>
      <c r="P224" s="437"/>
      <c r="Q224" s="437"/>
      <c r="R224" s="437"/>
      <c r="S224" s="437"/>
      <c r="T224" s="437"/>
      <c r="U224" s="437"/>
      <c r="V224" s="437"/>
      <c r="W224" s="437"/>
      <c r="X224" s="437"/>
      <c r="Y224" s="437"/>
      <c r="Z224" s="66"/>
      <c r="AA224" s="66"/>
    </row>
    <row r="225" spans="1:67" ht="14.25" hidden="1" customHeight="1" x14ac:dyDescent="0.25">
      <c r="A225" s="402" t="s">
        <v>118</v>
      </c>
      <c r="B225" s="402"/>
      <c r="C225" s="402"/>
      <c r="D225" s="402"/>
      <c r="E225" s="402"/>
      <c r="F225" s="402"/>
      <c r="G225" s="402"/>
      <c r="H225" s="402"/>
      <c r="I225" s="402"/>
      <c r="J225" s="402"/>
      <c r="K225" s="402"/>
      <c r="L225" s="402"/>
      <c r="M225" s="402"/>
      <c r="N225" s="402"/>
      <c r="O225" s="402"/>
      <c r="P225" s="402"/>
      <c r="Q225" s="402"/>
      <c r="R225" s="402"/>
      <c r="S225" s="402"/>
      <c r="T225" s="402"/>
      <c r="U225" s="402"/>
      <c r="V225" s="402"/>
      <c r="W225" s="402"/>
      <c r="X225" s="402"/>
      <c r="Y225" s="402"/>
      <c r="Z225" s="67"/>
      <c r="AA225" s="67"/>
    </row>
    <row r="226" spans="1:67" ht="27" hidden="1" customHeight="1" x14ac:dyDescent="0.25">
      <c r="A226" s="64" t="s">
        <v>368</v>
      </c>
      <c r="B226" s="64" t="s">
        <v>369</v>
      </c>
      <c r="C226" s="37">
        <v>4301011826</v>
      </c>
      <c r="D226" s="403">
        <v>4680115884137</v>
      </c>
      <c r="E226" s="403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05"/>
      <c r="Q226" s="405"/>
      <c r="R226" s="405"/>
      <c r="S226" s="406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49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ref="BL226:BL231" si="50">IFERROR(W226*I226/H226,"0")</f>
        <v>0</v>
      </c>
      <c r="BM226" s="80">
        <f t="shared" ref="BM226:BM231" si="51">IFERROR(X226*I226/H226,"0")</f>
        <v>0</v>
      </c>
      <c r="BN226" s="80">
        <f t="shared" ref="BN226:BN231" si="52">IFERROR(1/J226*(W226/H226),"0")</f>
        <v>0</v>
      </c>
      <c r="BO226" s="80">
        <f t="shared" ref="BO226:BO231" si="53">IFERROR(1/J226*(X226/H226),"0")</f>
        <v>0</v>
      </c>
    </row>
    <row r="227" spans="1:67" ht="27" hidden="1" customHeight="1" x14ac:dyDescent="0.25">
      <c r="A227" s="64" t="s">
        <v>370</v>
      </c>
      <c r="B227" s="64" t="s">
        <v>371</v>
      </c>
      <c r="C227" s="37">
        <v>4301011724</v>
      </c>
      <c r="D227" s="403">
        <v>4680115884236</v>
      </c>
      <c r="E227" s="403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05"/>
      <c r="Q227" s="405"/>
      <c r="R227" s="405"/>
      <c r="S227" s="406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9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0"/>
        <v>0</v>
      </c>
      <c r="BM227" s="80">
        <f t="shared" si="51"/>
        <v>0</v>
      </c>
      <c r="BN227" s="80">
        <f t="shared" si="52"/>
        <v>0</v>
      </c>
      <c r="BO227" s="80">
        <f t="shared" si="53"/>
        <v>0</v>
      </c>
    </row>
    <row r="228" spans="1:67" ht="27" hidden="1" customHeight="1" x14ac:dyDescent="0.25">
      <c r="A228" s="64" t="s">
        <v>372</v>
      </c>
      <c r="B228" s="64" t="s">
        <v>373</v>
      </c>
      <c r="C228" s="37">
        <v>4301011721</v>
      </c>
      <c r="D228" s="403">
        <v>4680115884175</v>
      </c>
      <c r="E228" s="403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5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05"/>
      <c r="Q228" s="405"/>
      <c r="R228" s="405"/>
      <c r="S228" s="406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9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0"/>
        <v>0</v>
      </c>
      <c r="BM228" s="80">
        <f t="shared" si="51"/>
        <v>0</v>
      </c>
      <c r="BN228" s="80">
        <f t="shared" si="52"/>
        <v>0</v>
      </c>
      <c r="BO228" s="80">
        <f t="shared" si="53"/>
        <v>0</v>
      </c>
    </row>
    <row r="229" spans="1:67" ht="27" hidden="1" customHeight="1" x14ac:dyDescent="0.25">
      <c r="A229" s="64" t="s">
        <v>374</v>
      </c>
      <c r="B229" s="64" t="s">
        <v>375</v>
      </c>
      <c r="C229" s="37">
        <v>4301011824</v>
      </c>
      <c r="D229" s="403">
        <v>4680115884144</v>
      </c>
      <c r="E229" s="403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05"/>
      <c r="Q229" s="405"/>
      <c r="R229" s="405"/>
      <c r="S229" s="406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9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0"/>
        <v>0</v>
      </c>
      <c r="BM229" s="80">
        <f t="shared" si="51"/>
        <v>0</v>
      </c>
      <c r="BN229" s="80">
        <f t="shared" si="52"/>
        <v>0</v>
      </c>
      <c r="BO229" s="80">
        <f t="shared" si="53"/>
        <v>0</v>
      </c>
    </row>
    <row r="230" spans="1:67" ht="27" hidden="1" customHeight="1" x14ac:dyDescent="0.25">
      <c r="A230" s="64" t="s">
        <v>376</v>
      </c>
      <c r="B230" s="64" t="s">
        <v>377</v>
      </c>
      <c r="C230" s="37">
        <v>4301011726</v>
      </c>
      <c r="D230" s="403">
        <v>4680115884182</v>
      </c>
      <c r="E230" s="403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05"/>
      <c r="Q230" s="405"/>
      <c r="R230" s="405"/>
      <c r="S230" s="406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9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0"/>
        <v>0</v>
      </c>
      <c r="BM230" s="80">
        <f t="shared" si="51"/>
        <v>0</v>
      </c>
      <c r="BN230" s="80">
        <f t="shared" si="52"/>
        <v>0</v>
      </c>
      <c r="BO230" s="80">
        <f t="shared" si="53"/>
        <v>0</v>
      </c>
    </row>
    <row r="231" spans="1:67" ht="27" hidden="1" customHeight="1" x14ac:dyDescent="0.25">
      <c r="A231" s="64" t="s">
        <v>378</v>
      </c>
      <c r="B231" s="64" t="s">
        <v>379</v>
      </c>
      <c r="C231" s="37">
        <v>4301011722</v>
      </c>
      <c r="D231" s="403">
        <v>4680115884205</v>
      </c>
      <c r="E231" s="403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05"/>
      <c r="Q231" s="405"/>
      <c r="R231" s="405"/>
      <c r="S231" s="406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9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0"/>
        <v>0</v>
      </c>
      <c r="BM231" s="80">
        <f t="shared" si="51"/>
        <v>0</v>
      </c>
      <c r="BN231" s="80">
        <f t="shared" si="52"/>
        <v>0</v>
      </c>
      <c r="BO231" s="80">
        <f t="shared" si="53"/>
        <v>0</v>
      </c>
    </row>
    <row r="232" spans="1:67" hidden="1" x14ac:dyDescent="0.2">
      <c r="A232" s="400"/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1"/>
      <c r="O232" s="397" t="s">
        <v>43</v>
      </c>
      <c r="P232" s="398"/>
      <c r="Q232" s="398"/>
      <c r="R232" s="398"/>
      <c r="S232" s="398"/>
      <c r="T232" s="398"/>
      <c r="U232" s="399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hidden="1" x14ac:dyDescent="0.2">
      <c r="A233" s="400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01"/>
      <c r="O233" s="397" t="s">
        <v>43</v>
      </c>
      <c r="P233" s="398"/>
      <c r="Q233" s="398"/>
      <c r="R233" s="398"/>
      <c r="S233" s="398"/>
      <c r="T233" s="398"/>
      <c r="U233" s="399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hidden="1" customHeight="1" x14ac:dyDescent="0.25">
      <c r="A234" s="437" t="s">
        <v>380</v>
      </c>
      <c r="B234" s="437"/>
      <c r="C234" s="437"/>
      <c r="D234" s="437"/>
      <c r="E234" s="437"/>
      <c r="F234" s="437"/>
      <c r="G234" s="437"/>
      <c r="H234" s="437"/>
      <c r="I234" s="437"/>
      <c r="J234" s="437"/>
      <c r="K234" s="437"/>
      <c r="L234" s="437"/>
      <c r="M234" s="437"/>
      <c r="N234" s="437"/>
      <c r="O234" s="437"/>
      <c r="P234" s="437"/>
      <c r="Q234" s="437"/>
      <c r="R234" s="437"/>
      <c r="S234" s="437"/>
      <c r="T234" s="437"/>
      <c r="U234" s="437"/>
      <c r="V234" s="437"/>
      <c r="W234" s="437"/>
      <c r="X234" s="437"/>
      <c r="Y234" s="437"/>
      <c r="Z234" s="66"/>
      <c r="AA234" s="66"/>
    </row>
    <row r="235" spans="1:67" ht="14.25" hidden="1" customHeight="1" x14ac:dyDescent="0.25">
      <c r="A235" s="402" t="s">
        <v>118</v>
      </c>
      <c r="B235" s="402"/>
      <c r="C235" s="402"/>
      <c r="D235" s="402"/>
      <c r="E235" s="402"/>
      <c r="F235" s="402"/>
      <c r="G235" s="402"/>
      <c r="H235" s="402"/>
      <c r="I235" s="402"/>
      <c r="J235" s="402"/>
      <c r="K235" s="402"/>
      <c r="L235" s="402"/>
      <c r="M235" s="402"/>
      <c r="N235" s="402"/>
      <c r="O235" s="402"/>
      <c r="P235" s="402"/>
      <c r="Q235" s="402"/>
      <c r="R235" s="402"/>
      <c r="S235" s="402"/>
      <c r="T235" s="402"/>
      <c r="U235" s="402"/>
      <c r="V235" s="402"/>
      <c r="W235" s="402"/>
      <c r="X235" s="402"/>
      <c r="Y235" s="402"/>
      <c r="Z235" s="67"/>
      <c r="AA235" s="67"/>
    </row>
    <row r="236" spans="1:67" ht="27" hidden="1" customHeight="1" x14ac:dyDescent="0.25">
      <c r="A236" s="64" t="s">
        <v>381</v>
      </c>
      <c r="B236" s="64" t="s">
        <v>382</v>
      </c>
      <c r="C236" s="37">
        <v>4301011308</v>
      </c>
      <c r="D236" s="403">
        <v>4607091386004</v>
      </c>
      <c r="E236" s="403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9"/>
      <c r="N236" s="38">
        <v>55</v>
      </c>
      <c r="O236" s="5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05"/>
      <c r="Q236" s="405"/>
      <c r="R236" s="405"/>
      <c r="S236" s="406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7" si="54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7" t="s">
        <v>67</v>
      </c>
      <c r="BL236" s="80">
        <f t="shared" ref="BL236:BL247" si="55">IFERROR(W236*I236/H236,"0")</f>
        <v>0</v>
      </c>
      <c r="BM236" s="80">
        <f t="shared" ref="BM236:BM247" si="56">IFERROR(X236*I236/H236,"0")</f>
        <v>0</v>
      </c>
      <c r="BN236" s="80">
        <f t="shared" ref="BN236:BN247" si="57">IFERROR(1/J236*(W236/H236),"0")</f>
        <v>0</v>
      </c>
      <c r="BO236" s="80">
        <f t="shared" ref="BO236:BO247" si="58">IFERROR(1/J236*(X236/H236),"0")</f>
        <v>0</v>
      </c>
    </row>
    <row r="237" spans="1:67" ht="27" hidden="1" customHeight="1" x14ac:dyDescent="0.25">
      <c r="A237" s="64" t="s">
        <v>381</v>
      </c>
      <c r="B237" s="64" t="s">
        <v>383</v>
      </c>
      <c r="C237" s="37">
        <v>4301011362</v>
      </c>
      <c r="D237" s="403">
        <v>4607091386004</v>
      </c>
      <c r="E237" s="403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114</v>
      </c>
      <c r="L237" s="39" t="s">
        <v>122</v>
      </c>
      <c r="M237" s="39"/>
      <c r="N237" s="38">
        <v>55</v>
      </c>
      <c r="O237" s="5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05"/>
      <c r="Q237" s="405"/>
      <c r="R237" s="405"/>
      <c r="S237" s="406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4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80"/>
      <c r="BB237" s="218" t="s">
        <v>67</v>
      </c>
      <c r="BL237" s="80">
        <f t="shared" si="55"/>
        <v>0</v>
      </c>
      <c r="BM237" s="80">
        <f t="shared" si="56"/>
        <v>0</v>
      </c>
      <c r="BN237" s="80">
        <f t="shared" si="57"/>
        <v>0</v>
      </c>
      <c r="BO237" s="80">
        <f t="shared" si="58"/>
        <v>0</v>
      </c>
    </row>
    <row r="238" spans="1:67" ht="27" hidden="1" customHeight="1" x14ac:dyDescent="0.25">
      <c r="A238" s="64" t="s">
        <v>384</v>
      </c>
      <c r="B238" s="64" t="s">
        <v>385</v>
      </c>
      <c r="C238" s="37">
        <v>4301011347</v>
      </c>
      <c r="D238" s="403">
        <v>4607091386073</v>
      </c>
      <c r="E238" s="403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114</v>
      </c>
      <c r="L238" s="39" t="s">
        <v>113</v>
      </c>
      <c r="M238" s="39"/>
      <c r="N238" s="38">
        <v>31</v>
      </c>
      <c r="O238" s="5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05"/>
      <c r="Q238" s="405"/>
      <c r="R238" s="405"/>
      <c r="S238" s="406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4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9" t="s">
        <v>67</v>
      </c>
      <c r="BL238" s="80">
        <f t="shared" si="55"/>
        <v>0</v>
      </c>
      <c r="BM238" s="80">
        <f t="shared" si="56"/>
        <v>0</v>
      </c>
      <c r="BN238" s="80">
        <f t="shared" si="57"/>
        <v>0</v>
      </c>
      <c r="BO238" s="80">
        <f t="shared" si="58"/>
        <v>0</v>
      </c>
    </row>
    <row r="239" spans="1:67" ht="27" hidden="1" customHeight="1" x14ac:dyDescent="0.25">
      <c r="A239" s="64" t="s">
        <v>386</v>
      </c>
      <c r="B239" s="64" t="s">
        <v>387</v>
      </c>
      <c r="C239" s="37">
        <v>4301010928</v>
      </c>
      <c r="D239" s="403">
        <v>4607091387322</v>
      </c>
      <c r="E239" s="403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5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05"/>
      <c r="Q239" s="405"/>
      <c r="R239" s="405"/>
      <c r="S239" s="406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4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55"/>
        <v>0</v>
      </c>
      <c r="BM239" s="80">
        <f t="shared" si="56"/>
        <v>0</v>
      </c>
      <c r="BN239" s="80">
        <f t="shared" si="57"/>
        <v>0</v>
      </c>
      <c r="BO239" s="80">
        <f t="shared" si="58"/>
        <v>0</v>
      </c>
    </row>
    <row r="240" spans="1:67" ht="27" hidden="1" customHeight="1" x14ac:dyDescent="0.25">
      <c r="A240" s="64" t="s">
        <v>388</v>
      </c>
      <c r="B240" s="64" t="s">
        <v>389</v>
      </c>
      <c r="C240" s="37">
        <v>4301011311</v>
      </c>
      <c r="D240" s="403">
        <v>4607091387377</v>
      </c>
      <c r="E240" s="403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9"/>
      <c r="N240" s="38">
        <v>55</v>
      </c>
      <c r="O240" s="5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405"/>
      <c r="Q240" s="405"/>
      <c r="R240" s="405"/>
      <c r="S240" s="406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4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55"/>
        <v>0</v>
      </c>
      <c r="BM240" s="80">
        <f t="shared" si="56"/>
        <v>0</v>
      </c>
      <c r="BN240" s="80">
        <f t="shared" si="57"/>
        <v>0</v>
      </c>
      <c r="BO240" s="80">
        <f t="shared" si="58"/>
        <v>0</v>
      </c>
    </row>
    <row r="241" spans="1:67" ht="27" hidden="1" customHeight="1" x14ac:dyDescent="0.25">
      <c r="A241" s="64" t="s">
        <v>390</v>
      </c>
      <c r="B241" s="64" t="s">
        <v>391</v>
      </c>
      <c r="C241" s="37">
        <v>4301010945</v>
      </c>
      <c r="D241" s="403">
        <v>4607091387353</v>
      </c>
      <c r="E241" s="403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405"/>
      <c r="Q241" s="405"/>
      <c r="R241" s="405"/>
      <c r="S241" s="406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4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5"/>
        <v>0</v>
      </c>
      <c r="BM241" s="80">
        <f t="shared" si="56"/>
        <v>0</v>
      </c>
      <c r="BN241" s="80">
        <f t="shared" si="57"/>
        <v>0</v>
      </c>
      <c r="BO241" s="80">
        <f t="shared" si="58"/>
        <v>0</v>
      </c>
    </row>
    <row r="242" spans="1:67" ht="27" hidden="1" customHeight="1" x14ac:dyDescent="0.25">
      <c r="A242" s="64" t="s">
        <v>392</v>
      </c>
      <c r="B242" s="64" t="s">
        <v>393</v>
      </c>
      <c r="C242" s="37">
        <v>4301011328</v>
      </c>
      <c r="D242" s="403">
        <v>4607091386011</v>
      </c>
      <c r="E242" s="403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5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405"/>
      <c r="Q242" s="405"/>
      <c r="R242" s="405"/>
      <c r="S242" s="406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 t="shared" ref="Y242:Y247" si="59">IFERROR(IF(X242=0,"",ROUNDUP(X242/H242,0)*0.00937),"")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hidden="1" customHeight="1" x14ac:dyDescent="0.25">
      <c r="A243" s="64" t="s">
        <v>394</v>
      </c>
      <c r="B243" s="64" t="s">
        <v>395</v>
      </c>
      <c r="C243" s="37">
        <v>4301011329</v>
      </c>
      <c r="D243" s="403">
        <v>4607091387308</v>
      </c>
      <c r="E243" s="403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81</v>
      </c>
      <c r="L243" s="39" t="s">
        <v>80</v>
      </c>
      <c r="M243" s="39"/>
      <c r="N243" s="38">
        <v>55</v>
      </c>
      <c r="O243" s="5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405"/>
      <c r="Q243" s="405"/>
      <c r="R243" s="405"/>
      <c r="S243" s="406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 t="shared" si="59"/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hidden="1" customHeight="1" x14ac:dyDescent="0.25">
      <c r="A244" s="64" t="s">
        <v>396</v>
      </c>
      <c r="B244" s="64" t="s">
        <v>397</v>
      </c>
      <c r="C244" s="37">
        <v>4301011049</v>
      </c>
      <c r="D244" s="403">
        <v>4607091387339</v>
      </c>
      <c r="E244" s="403"/>
      <c r="F244" s="63">
        <v>0.5</v>
      </c>
      <c r="G244" s="38">
        <v>10</v>
      </c>
      <c r="H244" s="63">
        <v>5</v>
      </c>
      <c r="I244" s="63">
        <v>5.24</v>
      </c>
      <c r="J244" s="38">
        <v>120</v>
      </c>
      <c r="K244" s="38" t="s">
        <v>81</v>
      </c>
      <c r="L244" s="39" t="s">
        <v>113</v>
      </c>
      <c r="M244" s="39"/>
      <c r="N244" s="38">
        <v>55</v>
      </c>
      <c r="O244" s="5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405"/>
      <c r="Q244" s="405"/>
      <c r="R244" s="405"/>
      <c r="S244" s="406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 t="shared" si="59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hidden="1" customHeight="1" x14ac:dyDescent="0.25">
      <c r="A245" s="64" t="s">
        <v>398</v>
      </c>
      <c r="B245" s="64" t="s">
        <v>399</v>
      </c>
      <c r="C245" s="37">
        <v>4301011573</v>
      </c>
      <c r="D245" s="403">
        <v>4680115881938</v>
      </c>
      <c r="E245" s="403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113</v>
      </c>
      <c r="M245" s="39"/>
      <c r="N245" s="38">
        <v>90</v>
      </c>
      <c r="O245" s="5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05"/>
      <c r="Q245" s="405"/>
      <c r="R245" s="405"/>
      <c r="S245" s="406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si="59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hidden="1" customHeight="1" x14ac:dyDescent="0.25">
      <c r="A246" s="64" t="s">
        <v>400</v>
      </c>
      <c r="B246" s="64" t="s">
        <v>401</v>
      </c>
      <c r="C246" s="37">
        <v>4301010944</v>
      </c>
      <c r="D246" s="403">
        <v>4607091387346</v>
      </c>
      <c r="E246" s="40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05"/>
      <c r="Q246" s="405"/>
      <c r="R246" s="405"/>
      <c r="S246" s="406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hidden="1" customHeight="1" x14ac:dyDescent="0.25">
      <c r="A247" s="64" t="s">
        <v>402</v>
      </c>
      <c r="B247" s="64" t="s">
        <v>403</v>
      </c>
      <c r="C247" s="37">
        <v>4301011353</v>
      </c>
      <c r="D247" s="403">
        <v>4607091389807</v>
      </c>
      <c r="E247" s="403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55</v>
      </c>
      <c r="O247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05"/>
      <c r="Q247" s="405"/>
      <c r="R247" s="405"/>
      <c r="S247" s="406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idden="1" x14ac:dyDescent="0.2">
      <c r="A248" s="400"/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1"/>
      <c r="O248" s="397" t="s">
        <v>43</v>
      </c>
      <c r="P248" s="398"/>
      <c r="Q248" s="398"/>
      <c r="R248" s="398"/>
      <c r="S248" s="398"/>
      <c r="T248" s="398"/>
      <c r="U248" s="399"/>
      <c r="V248" s="43" t="s">
        <v>42</v>
      </c>
      <c r="W248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hidden="1" x14ac:dyDescent="0.2">
      <c r="A249" s="400"/>
      <c r="B249" s="400"/>
      <c r="C249" s="400"/>
      <c r="D249" s="400"/>
      <c r="E249" s="400"/>
      <c r="F249" s="400"/>
      <c r="G249" s="400"/>
      <c r="H249" s="400"/>
      <c r="I249" s="400"/>
      <c r="J249" s="400"/>
      <c r="K249" s="400"/>
      <c r="L249" s="400"/>
      <c r="M249" s="400"/>
      <c r="N249" s="401"/>
      <c r="O249" s="397" t="s">
        <v>43</v>
      </c>
      <c r="P249" s="398"/>
      <c r="Q249" s="398"/>
      <c r="R249" s="398"/>
      <c r="S249" s="398"/>
      <c r="T249" s="398"/>
      <c r="U249" s="399"/>
      <c r="V249" s="43" t="s">
        <v>0</v>
      </c>
      <c r="W249" s="44">
        <f>IFERROR(SUM(W236:W247),"0")</f>
        <v>0</v>
      </c>
      <c r="X249" s="44">
        <f>IFERROR(SUM(X236:X247),"0")</f>
        <v>0</v>
      </c>
      <c r="Y249" s="43"/>
      <c r="Z249" s="68"/>
      <c r="AA249" s="68"/>
    </row>
    <row r="250" spans="1:67" ht="14.25" hidden="1" customHeight="1" x14ac:dyDescent="0.25">
      <c r="A250" s="402" t="s">
        <v>77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67"/>
      <c r="AA250" s="67"/>
    </row>
    <row r="251" spans="1:67" ht="27" hidden="1" customHeight="1" x14ac:dyDescent="0.25">
      <c r="A251" s="64" t="s">
        <v>404</v>
      </c>
      <c r="B251" s="64" t="s">
        <v>405</v>
      </c>
      <c r="C251" s="37">
        <v>4301030878</v>
      </c>
      <c r="D251" s="403">
        <v>4607091387193</v>
      </c>
      <c r="E251" s="403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81</v>
      </c>
      <c r="L251" s="39" t="s">
        <v>80</v>
      </c>
      <c r="M251" s="39"/>
      <c r="N251" s="38">
        <v>35</v>
      </c>
      <c r="O251" s="5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405"/>
      <c r="Q251" s="405"/>
      <c r="R251" s="405"/>
      <c r="S251" s="406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IFERROR(IF(X251=0,"",ROUNDUP(X251/H251,0)*0.00753),"")</f>
        <v/>
      </c>
      <c r="Z251" s="69" t="s">
        <v>48</v>
      </c>
      <c r="AA251" s="70" t="s">
        <v>48</v>
      </c>
      <c r="AE251" s="80"/>
      <c r="BB251" s="229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t="27" hidden="1" customHeight="1" x14ac:dyDescent="0.25">
      <c r="A252" s="64" t="s">
        <v>406</v>
      </c>
      <c r="B252" s="64" t="s">
        <v>407</v>
      </c>
      <c r="C252" s="37">
        <v>4301031153</v>
      </c>
      <c r="D252" s="403">
        <v>4607091387230</v>
      </c>
      <c r="E252" s="403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81</v>
      </c>
      <c r="L252" s="39" t="s">
        <v>80</v>
      </c>
      <c r="M252" s="39"/>
      <c r="N252" s="38">
        <v>40</v>
      </c>
      <c r="O252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405"/>
      <c r="Q252" s="405"/>
      <c r="R252" s="405"/>
      <c r="S252" s="406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hidden="1" customHeight="1" x14ac:dyDescent="0.25">
      <c r="A253" s="64" t="s">
        <v>408</v>
      </c>
      <c r="B253" s="64" t="s">
        <v>409</v>
      </c>
      <c r="C253" s="37">
        <v>4301031152</v>
      </c>
      <c r="D253" s="403">
        <v>4607091387285</v>
      </c>
      <c r="E253" s="403"/>
      <c r="F253" s="63">
        <v>0.35</v>
      </c>
      <c r="G253" s="38">
        <v>6</v>
      </c>
      <c r="H253" s="63">
        <v>2.1</v>
      </c>
      <c r="I253" s="63">
        <v>2.23</v>
      </c>
      <c r="J253" s="38">
        <v>234</v>
      </c>
      <c r="K253" s="38" t="s">
        <v>84</v>
      </c>
      <c r="L253" s="39" t="s">
        <v>80</v>
      </c>
      <c r="M253" s="39"/>
      <c r="N253" s="38">
        <v>40</v>
      </c>
      <c r="O253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405"/>
      <c r="Q253" s="405"/>
      <c r="R253" s="405"/>
      <c r="S253" s="406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IFERROR(IF(X253=0,"",ROUNDUP(X253/H253,0)*0.00502),"")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hidden="1" customHeight="1" x14ac:dyDescent="0.25">
      <c r="A254" s="64" t="s">
        <v>410</v>
      </c>
      <c r="B254" s="64" t="s">
        <v>411</v>
      </c>
      <c r="C254" s="37">
        <v>4301031164</v>
      </c>
      <c r="D254" s="403">
        <v>4680115880481</v>
      </c>
      <c r="E254" s="403"/>
      <c r="F254" s="63">
        <v>0.28000000000000003</v>
      </c>
      <c r="G254" s="38">
        <v>6</v>
      </c>
      <c r="H254" s="63">
        <v>1.68</v>
      </c>
      <c r="I254" s="63">
        <v>1.78</v>
      </c>
      <c r="J254" s="38">
        <v>234</v>
      </c>
      <c r="K254" s="38" t="s">
        <v>84</v>
      </c>
      <c r="L254" s="39" t="s">
        <v>80</v>
      </c>
      <c r="M254" s="39"/>
      <c r="N254" s="38">
        <v>40</v>
      </c>
      <c r="O254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405"/>
      <c r="Q254" s="405"/>
      <c r="R254" s="405"/>
      <c r="S254" s="406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idden="1" x14ac:dyDescent="0.2">
      <c r="A255" s="400"/>
      <c r="B255" s="400"/>
      <c r="C255" s="400"/>
      <c r="D255" s="400"/>
      <c r="E255" s="400"/>
      <c r="F255" s="400"/>
      <c r="G255" s="400"/>
      <c r="H255" s="400"/>
      <c r="I255" s="400"/>
      <c r="J255" s="400"/>
      <c r="K255" s="400"/>
      <c r="L255" s="400"/>
      <c r="M255" s="400"/>
      <c r="N255" s="401"/>
      <c r="O255" s="397" t="s">
        <v>43</v>
      </c>
      <c r="P255" s="398"/>
      <c r="Q255" s="398"/>
      <c r="R255" s="398"/>
      <c r="S255" s="398"/>
      <c r="T255" s="398"/>
      <c r="U255" s="399"/>
      <c r="V255" s="43" t="s">
        <v>42</v>
      </c>
      <c r="W255" s="44">
        <f>IFERROR(W251/H251,"0")+IFERROR(W252/H252,"0")+IFERROR(W253/H253,"0")+IFERROR(W254/H254,"0")</f>
        <v>0</v>
      </c>
      <c r="X255" s="44">
        <f>IFERROR(X251/H251,"0")+IFERROR(X252/H252,"0")+IFERROR(X253/H253,"0")+IFERROR(X254/H254,"0")</f>
        <v>0</v>
      </c>
      <c r="Y255" s="44">
        <f>IFERROR(IF(Y251="",0,Y251),"0")+IFERROR(IF(Y252="",0,Y252),"0")+IFERROR(IF(Y253="",0,Y253),"0")+IFERROR(IF(Y254="",0,Y254),"0")</f>
        <v>0</v>
      </c>
      <c r="Z255" s="68"/>
      <c r="AA255" s="68"/>
    </row>
    <row r="256" spans="1:67" hidden="1" x14ac:dyDescent="0.2">
      <c r="A256" s="400"/>
      <c r="B256" s="400"/>
      <c r="C256" s="400"/>
      <c r="D256" s="400"/>
      <c r="E256" s="400"/>
      <c r="F256" s="400"/>
      <c r="G256" s="400"/>
      <c r="H256" s="400"/>
      <c r="I256" s="400"/>
      <c r="J256" s="400"/>
      <c r="K256" s="400"/>
      <c r="L256" s="400"/>
      <c r="M256" s="400"/>
      <c r="N256" s="401"/>
      <c r="O256" s="397" t="s">
        <v>43</v>
      </c>
      <c r="P256" s="398"/>
      <c r="Q256" s="398"/>
      <c r="R256" s="398"/>
      <c r="S256" s="398"/>
      <c r="T256" s="398"/>
      <c r="U256" s="399"/>
      <c r="V256" s="43" t="s">
        <v>0</v>
      </c>
      <c r="W256" s="44">
        <f>IFERROR(SUM(W251:W254),"0")</f>
        <v>0</v>
      </c>
      <c r="X256" s="44">
        <f>IFERROR(SUM(X251:X254),"0")</f>
        <v>0</v>
      </c>
      <c r="Y256" s="43"/>
      <c r="Z256" s="68"/>
      <c r="AA256" s="68"/>
    </row>
    <row r="257" spans="1:67" ht="14.25" hidden="1" customHeight="1" x14ac:dyDescent="0.25">
      <c r="A257" s="402" t="s">
        <v>85</v>
      </c>
      <c r="B257" s="402"/>
      <c r="C257" s="402"/>
      <c r="D257" s="402"/>
      <c r="E257" s="402"/>
      <c r="F257" s="402"/>
      <c r="G257" s="402"/>
      <c r="H257" s="402"/>
      <c r="I257" s="402"/>
      <c r="J257" s="402"/>
      <c r="K257" s="402"/>
      <c r="L257" s="402"/>
      <c r="M257" s="402"/>
      <c r="N257" s="402"/>
      <c r="O257" s="402"/>
      <c r="P257" s="402"/>
      <c r="Q257" s="402"/>
      <c r="R257" s="402"/>
      <c r="S257" s="402"/>
      <c r="T257" s="402"/>
      <c r="U257" s="402"/>
      <c r="V257" s="402"/>
      <c r="W257" s="402"/>
      <c r="X257" s="402"/>
      <c r="Y257" s="402"/>
      <c r="Z257" s="67"/>
      <c r="AA257" s="67"/>
    </row>
    <row r="258" spans="1:67" ht="16.5" hidden="1" customHeight="1" x14ac:dyDescent="0.25">
      <c r="A258" s="64" t="s">
        <v>412</v>
      </c>
      <c r="B258" s="64" t="s">
        <v>413</v>
      </c>
      <c r="C258" s="37">
        <v>4301051100</v>
      </c>
      <c r="D258" s="403">
        <v>4607091387766</v>
      </c>
      <c r="E258" s="403"/>
      <c r="F258" s="63">
        <v>1.3</v>
      </c>
      <c r="G258" s="38">
        <v>6</v>
      </c>
      <c r="H258" s="63">
        <v>7.8</v>
      </c>
      <c r="I258" s="63">
        <v>8.3580000000000005</v>
      </c>
      <c r="J258" s="38">
        <v>56</v>
      </c>
      <c r="K258" s="38" t="s">
        <v>114</v>
      </c>
      <c r="L258" s="39" t="s">
        <v>133</v>
      </c>
      <c r="M258" s="39"/>
      <c r="N258" s="38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405"/>
      <c r="Q258" s="405"/>
      <c r="R258" s="405"/>
      <c r="S258" s="406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ref="X258:X266" si="60">IFERROR(IF(W258="",0,CEILING((W258/$H258),1)*$H258),"")</f>
        <v>0</v>
      </c>
      <c r="Y258" s="42" t="str">
        <f>IFERROR(IF(X258=0,"",ROUNDUP(X258/H258,0)*0.02175),"")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 t="shared" ref="BL258:BL266" si="61">IFERROR(W258*I258/H258,"0")</f>
        <v>0</v>
      </c>
      <c r="BM258" s="80">
        <f t="shared" ref="BM258:BM266" si="62">IFERROR(X258*I258/H258,"0")</f>
        <v>0</v>
      </c>
      <c r="BN258" s="80">
        <f t="shared" ref="BN258:BN266" si="63">IFERROR(1/J258*(W258/H258),"0")</f>
        <v>0</v>
      </c>
      <c r="BO258" s="80">
        <f t="shared" ref="BO258:BO266" si="64">IFERROR(1/J258*(X258/H258),"0")</f>
        <v>0</v>
      </c>
    </row>
    <row r="259" spans="1:67" ht="27" hidden="1" customHeight="1" x14ac:dyDescent="0.25">
      <c r="A259" s="64" t="s">
        <v>414</v>
      </c>
      <c r="B259" s="64" t="s">
        <v>415</v>
      </c>
      <c r="C259" s="37">
        <v>4301051116</v>
      </c>
      <c r="D259" s="403">
        <v>4607091387957</v>
      </c>
      <c r="E259" s="403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114</v>
      </c>
      <c r="L259" s="39" t="s">
        <v>80</v>
      </c>
      <c r="M259" s="39"/>
      <c r="N259" s="38">
        <v>40</v>
      </c>
      <c r="O259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405"/>
      <c r="Q259" s="405"/>
      <c r="R259" s="405"/>
      <c r="S259" s="406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60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si="61"/>
        <v>0</v>
      </c>
      <c r="BM259" s="80">
        <f t="shared" si="62"/>
        <v>0</v>
      </c>
      <c r="BN259" s="80">
        <f t="shared" si="63"/>
        <v>0</v>
      </c>
      <c r="BO259" s="80">
        <f t="shared" si="64"/>
        <v>0</v>
      </c>
    </row>
    <row r="260" spans="1:67" ht="27" hidden="1" customHeight="1" x14ac:dyDescent="0.25">
      <c r="A260" s="64" t="s">
        <v>416</v>
      </c>
      <c r="B260" s="64" t="s">
        <v>417</v>
      </c>
      <c r="C260" s="37">
        <v>4301051115</v>
      </c>
      <c r="D260" s="403">
        <v>4607091387964</v>
      </c>
      <c r="E260" s="403"/>
      <c r="F260" s="63">
        <v>1.35</v>
      </c>
      <c r="G260" s="38">
        <v>6</v>
      </c>
      <c r="H260" s="63">
        <v>8.1</v>
      </c>
      <c r="I260" s="63">
        <v>8.6460000000000008</v>
      </c>
      <c r="J260" s="38">
        <v>56</v>
      </c>
      <c r="K260" s="38" t="s">
        <v>114</v>
      </c>
      <c r="L260" s="39" t="s">
        <v>80</v>
      </c>
      <c r="M260" s="39"/>
      <c r="N260" s="38">
        <v>40</v>
      </c>
      <c r="O260" s="5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405"/>
      <c r="Q260" s="405"/>
      <c r="R260" s="405"/>
      <c r="S260" s="406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0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1"/>
        <v>0</v>
      </c>
      <c r="BM260" s="80">
        <f t="shared" si="62"/>
        <v>0</v>
      </c>
      <c r="BN260" s="80">
        <f t="shared" si="63"/>
        <v>0</v>
      </c>
      <c r="BO260" s="80">
        <f t="shared" si="64"/>
        <v>0</v>
      </c>
    </row>
    <row r="261" spans="1:67" ht="16.5" hidden="1" customHeight="1" x14ac:dyDescent="0.25">
      <c r="A261" s="64" t="s">
        <v>418</v>
      </c>
      <c r="B261" s="64" t="s">
        <v>419</v>
      </c>
      <c r="C261" s="37">
        <v>4301051731</v>
      </c>
      <c r="D261" s="403">
        <v>4680115884618</v>
      </c>
      <c r="E261" s="403"/>
      <c r="F261" s="63">
        <v>0.6</v>
      </c>
      <c r="G261" s="38">
        <v>6</v>
      </c>
      <c r="H261" s="63">
        <v>3.6</v>
      </c>
      <c r="I261" s="63">
        <v>3.81</v>
      </c>
      <c r="J261" s="38">
        <v>120</v>
      </c>
      <c r="K261" s="38" t="s">
        <v>81</v>
      </c>
      <c r="L261" s="39" t="s">
        <v>80</v>
      </c>
      <c r="M261" s="39"/>
      <c r="N261" s="38">
        <v>45</v>
      </c>
      <c r="O261" s="5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405"/>
      <c r="Q261" s="405"/>
      <c r="R261" s="405"/>
      <c r="S261" s="406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0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1"/>
        <v>0</v>
      </c>
      <c r="BM261" s="80">
        <f t="shared" si="62"/>
        <v>0</v>
      </c>
      <c r="BN261" s="80">
        <f t="shared" si="63"/>
        <v>0</v>
      </c>
      <c r="BO261" s="80">
        <f t="shared" si="64"/>
        <v>0</v>
      </c>
    </row>
    <row r="262" spans="1:67" ht="27" hidden="1" customHeight="1" x14ac:dyDescent="0.25">
      <c r="A262" s="64" t="s">
        <v>420</v>
      </c>
      <c r="B262" s="64" t="s">
        <v>421</v>
      </c>
      <c r="C262" s="37">
        <v>4301051134</v>
      </c>
      <c r="D262" s="403">
        <v>4607091381672</v>
      </c>
      <c r="E262" s="403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81</v>
      </c>
      <c r="L262" s="39" t="s">
        <v>80</v>
      </c>
      <c r="M262" s="39"/>
      <c r="N262" s="38">
        <v>40</v>
      </c>
      <c r="O262" s="56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405"/>
      <c r="Q262" s="405"/>
      <c r="R262" s="405"/>
      <c r="S262" s="406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hidden="1" customHeight="1" x14ac:dyDescent="0.25">
      <c r="A263" s="64" t="s">
        <v>422</v>
      </c>
      <c r="B263" s="64" t="s">
        <v>423</v>
      </c>
      <c r="C263" s="37">
        <v>4301051130</v>
      </c>
      <c r="D263" s="403">
        <v>4607091387537</v>
      </c>
      <c r="E263" s="403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405"/>
      <c r="Q263" s="405"/>
      <c r="R263" s="405"/>
      <c r="S263" s="406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hidden="1" customHeight="1" x14ac:dyDescent="0.25">
      <c r="A264" s="64" t="s">
        <v>424</v>
      </c>
      <c r="B264" s="64" t="s">
        <v>425</v>
      </c>
      <c r="C264" s="37">
        <v>4301051132</v>
      </c>
      <c r="D264" s="403">
        <v>4607091387513</v>
      </c>
      <c r="E264" s="403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405"/>
      <c r="Q264" s="405"/>
      <c r="R264" s="405"/>
      <c r="S264" s="406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hidden="1" customHeight="1" x14ac:dyDescent="0.25">
      <c r="A265" s="64" t="s">
        <v>426</v>
      </c>
      <c r="B265" s="64" t="s">
        <v>427</v>
      </c>
      <c r="C265" s="37">
        <v>4301051277</v>
      </c>
      <c r="D265" s="403">
        <v>4680115880511</v>
      </c>
      <c r="E265" s="403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81</v>
      </c>
      <c r="L265" s="39" t="s">
        <v>133</v>
      </c>
      <c r="M265" s="39"/>
      <c r="N265" s="38">
        <v>40</v>
      </c>
      <c r="O265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405"/>
      <c r="Q265" s="405"/>
      <c r="R265" s="405"/>
      <c r="S265" s="406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hidden="1" customHeight="1" x14ac:dyDescent="0.25">
      <c r="A266" s="64" t="s">
        <v>428</v>
      </c>
      <c r="B266" s="64" t="s">
        <v>429</v>
      </c>
      <c r="C266" s="37">
        <v>4301051344</v>
      </c>
      <c r="D266" s="403">
        <v>4680115880412</v>
      </c>
      <c r="E266" s="403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81</v>
      </c>
      <c r="L266" s="39" t="s">
        <v>133</v>
      </c>
      <c r="M266" s="39"/>
      <c r="N266" s="38">
        <v>45</v>
      </c>
      <c r="O266" s="5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405"/>
      <c r="Q266" s="405"/>
      <c r="R266" s="405"/>
      <c r="S266" s="406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idden="1" x14ac:dyDescent="0.2">
      <c r="A267" s="400"/>
      <c r="B267" s="400"/>
      <c r="C267" s="400"/>
      <c r="D267" s="400"/>
      <c r="E267" s="400"/>
      <c r="F267" s="400"/>
      <c r="G267" s="400"/>
      <c r="H267" s="400"/>
      <c r="I267" s="400"/>
      <c r="J267" s="400"/>
      <c r="K267" s="400"/>
      <c r="L267" s="400"/>
      <c r="M267" s="400"/>
      <c r="N267" s="401"/>
      <c r="O267" s="397" t="s">
        <v>43</v>
      </c>
      <c r="P267" s="398"/>
      <c r="Q267" s="398"/>
      <c r="R267" s="398"/>
      <c r="S267" s="398"/>
      <c r="T267" s="398"/>
      <c r="U267" s="399"/>
      <c r="V267" s="43" t="s">
        <v>42</v>
      </c>
      <c r="W267" s="44">
        <f>IFERROR(W258/H258,"0")+IFERROR(W259/H259,"0")+IFERROR(W260/H260,"0")+IFERROR(W261/H261,"0")+IFERROR(W262/H262,"0")+IFERROR(W263/H263,"0")+IFERROR(W264/H264,"0")+IFERROR(W265/H265,"0")+IFERROR(W266/H266,"0")</f>
        <v>0</v>
      </c>
      <c r="X267" s="44">
        <f>IFERROR(X258/H258,"0")+IFERROR(X259/H259,"0")+IFERROR(X260/H260,"0")+IFERROR(X261/H261,"0")+IFERROR(X262/H262,"0")+IFERROR(X263/H263,"0")+IFERROR(X264/H264,"0")+IFERROR(X265/H265,"0")+IFERROR(X266/H266,"0")</f>
        <v>0</v>
      </c>
      <c r="Y267" s="44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</v>
      </c>
      <c r="Z267" s="68"/>
      <c r="AA267" s="68"/>
    </row>
    <row r="268" spans="1:67" hidden="1" x14ac:dyDescent="0.2">
      <c r="A268" s="400"/>
      <c r="B268" s="400"/>
      <c r="C268" s="400"/>
      <c r="D268" s="400"/>
      <c r="E268" s="400"/>
      <c r="F268" s="400"/>
      <c r="G268" s="400"/>
      <c r="H268" s="400"/>
      <c r="I268" s="400"/>
      <c r="J268" s="400"/>
      <c r="K268" s="400"/>
      <c r="L268" s="400"/>
      <c r="M268" s="400"/>
      <c r="N268" s="401"/>
      <c r="O268" s="397" t="s">
        <v>43</v>
      </c>
      <c r="P268" s="398"/>
      <c r="Q268" s="398"/>
      <c r="R268" s="398"/>
      <c r="S268" s="398"/>
      <c r="T268" s="398"/>
      <c r="U268" s="399"/>
      <c r="V268" s="43" t="s">
        <v>0</v>
      </c>
      <c r="W268" s="44">
        <f>IFERROR(SUM(W258:W266),"0")</f>
        <v>0</v>
      </c>
      <c r="X268" s="44">
        <f>IFERROR(SUM(X258:X266),"0")</f>
        <v>0</v>
      </c>
      <c r="Y268" s="43"/>
      <c r="Z268" s="68"/>
      <c r="AA268" s="68"/>
    </row>
    <row r="269" spans="1:67" ht="14.25" hidden="1" customHeight="1" x14ac:dyDescent="0.25">
      <c r="A269" s="402" t="s">
        <v>220</v>
      </c>
      <c r="B269" s="402"/>
      <c r="C269" s="402"/>
      <c r="D269" s="402"/>
      <c r="E269" s="402"/>
      <c r="F269" s="402"/>
      <c r="G269" s="402"/>
      <c r="H269" s="402"/>
      <c r="I269" s="402"/>
      <c r="J269" s="402"/>
      <c r="K269" s="402"/>
      <c r="L269" s="402"/>
      <c r="M269" s="402"/>
      <c r="N269" s="402"/>
      <c r="O269" s="402"/>
      <c r="P269" s="402"/>
      <c r="Q269" s="402"/>
      <c r="R269" s="402"/>
      <c r="S269" s="402"/>
      <c r="T269" s="402"/>
      <c r="U269" s="402"/>
      <c r="V269" s="402"/>
      <c r="W269" s="402"/>
      <c r="X269" s="402"/>
      <c r="Y269" s="402"/>
      <c r="Z269" s="67"/>
      <c r="AA269" s="67"/>
    </row>
    <row r="270" spans="1:67" ht="16.5" hidden="1" customHeight="1" x14ac:dyDescent="0.25">
      <c r="A270" s="64" t="s">
        <v>430</v>
      </c>
      <c r="B270" s="64" t="s">
        <v>431</v>
      </c>
      <c r="C270" s="37">
        <v>4301060326</v>
      </c>
      <c r="D270" s="403">
        <v>4607091380880</v>
      </c>
      <c r="E270" s="403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80</v>
      </c>
      <c r="M270" s="39"/>
      <c r="N270" s="38">
        <v>30</v>
      </c>
      <c r="O270" s="5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05"/>
      <c r="Q270" s="405"/>
      <c r="R270" s="405"/>
      <c r="S270" s="406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hidden="1" customHeight="1" x14ac:dyDescent="0.25">
      <c r="A271" s="64" t="s">
        <v>430</v>
      </c>
      <c r="B271" s="64" t="s">
        <v>432</v>
      </c>
      <c r="C271" s="37">
        <v>4301060379</v>
      </c>
      <c r="D271" s="403">
        <v>4607091380880</v>
      </c>
      <c r="E271" s="403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80</v>
      </c>
      <c r="M271" s="39"/>
      <c r="N271" s="38">
        <v>30</v>
      </c>
      <c r="O271" s="558" t="s">
        <v>433</v>
      </c>
      <c r="P271" s="405"/>
      <c r="Q271" s="405"/>
      <c r="R271" s="405"/>
      <c r="S271" s="406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27" hidden="1" customHeight="1" x14ac:dyDescent="0.25">
      <c r="A272" s="64" t="s">
        <v>434</v>
      </c>
      <c r="B272" s="64" t="s">
        <v>435</v>
      </c>
      <c r="C272" s="37">
        <v>4301060308</v>
      </c>
      <c r="D272" s="403">
        <v>4607091384482</v>
      </c>
      <c r="E272" s="403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55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405"/>
      <c r="Q272" s="405"/>
      <c r="R272" s="405"/>
      <c r="S272" s="406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hidden="1" customHeight="1" x14ac:dyDescent="0.25">
      <c r="A273" s="64" t="s">
        <v>436</v>
      </c>
      <c r="B273" s="64" t="s">
        <v>437</v>
      </c>
      <c r="C273" s="37">
        <v>4301060325</v>
      </c>
      <c r="D273" s="403">
        <v>4607091380897</v>
      </c>
      <c r="E273" s="403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5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405"/>
      <c r="Q273" s="405"/>
      <c r="R273" s="405"/>
      <c r="S273" s="406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idden="1" x14ac:dyDescent="0.2">
      <c r="A274" s="400"/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1"/>
      <c r="O274" s="397" t="s">
        <v>43</v>
      </c>
      <c r="P274" s="398"/>
      <c r="Q274" s="398"/>
      <c r="R274" s="398"/>
      <c r="S274" s="398"/>
      <c r="T274" s="398"/>
      <c r="U274" s="399"/>
      <c r="V274" s="43" t="s">
        <v>42</v>
      </c>
      <c r="W274" s="44">
        <f>IFERROR(W270/H270,"0")+IFERROR(W271/H271,"0")+IFERROR(W272/H272,"0")+IFERROR(W273/H273,"0")</f>
        <v>0</v>
      </c>
      <c r="X274" s="44">
        <f>IFERROR(X270/H270,"0")+IFERROR(X271/H271,"0")+IFERROR(X272/H272,"0")+IFERROR(X273/H273,"0")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67" hidden="1" x14ac:dyDescent="0.2">
      <c r="A275" s="400"/>
      <c r="B275" s="400"/>
      <c r="C275" s="400"/>
      <c r="D275" s="400"/>
      <c r="E275" s="400"/>
      <c r="F275" s="400"/>
      <c r="G275" s="400"/>
      <c r="H275" s="400"/>
      <c r="I275" s="400"/>
      <c r="J275" s="400"/>
      <c r="K275" s="400"/>
      <c r="L275" s="400"/>
      <c r="M275" s="400"/>
      <c r="N275" s="401"/>
      <c r="O275" s="397" t="s">
        <v>43</v>
      </c>
      <c r="P275" s="398"/>
      <c r="Q275" s="398"/>
      <c r="R275" s="398"/>
      <c r="S275" s="398"/>
      <c r="T275" s="398"/>
      <c r="U275" s="399"/>
      <c r="V275" s="43" t="s">
        <v>0</v>
      </c>
      <c r="W275" s="44">
        <f>IFERROR(SUM(W270:W273),"0")</f>
        <v>0</v>
      </c>
      <c r="X275" s="44">
        <f>IFERROR(SUM(X270:X273),"0")</f>
        <v>0</v>
      </c>
      <c r="Y275" s="43"/>
      <c r="Z275" s="68"/>
      <c r="AA275" s="68"/>
    </row>
    <row r="276" spans="1:67" ht="14.25" hidden="1" customHeight="1" x14ac:dyDescent="0.25">
      <c r="A276" s="402" t="s">
        <v>99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67"/>
      <c r="AA276" s="67"/>
    </row>
    <row r="277" spans="1:67" ht="16.5" hidden="1" customHeight="1" x14ac:dyDescent="0.25">
      <c r="A277" s="64" t="s">
        <v>438</v>
      </c>
      <c r="B277" s="64" t="s">
        <v>439</v>
      </c>
      <c r="C277" s="37">
        <v>4301030232</v>
      </c>
      <c r="D277" s="403">
        <v>4607091388374</v>
      </c>
      <c r="E277" s="403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81</v>
      </c>
      <c r="L277" s="39" t="s">
        <v>103</v>
      </c>
      <c r="M277" s="39"/>
      <c r="N277" s="38">
        <v>180</v>
      </c>
      <c r="O277" s="561" t="s">
        <v>440</v>
      </c>
      <c r="P277" s="405"/>
      <c r="Q277" s="405"/>
      <c r="R277" s="405"/>
      <c r="S277" s="406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hidden="1" customHeight="1" x14ac:dyDescent="0.25">
      <c r="A278" s="64" t="s">
        <v>441</v>
      </c>
      <c r="B278" s="64" t="s">
        <v>442</v>
      </c>
      <c r="C278" s="37">
        <v>4301030235</v>
      </c>
      <c r="D278" s="403">
        <v>4607091388381</v>
      </c>
      <c r="E278" s="403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81</v>
      </c>
      <c r="L278" s="39" t="s">
        <v>103</v>
      </c>
      <c r="M278" s="39"/>
      <c r="N278" s="38">
        <v>180</v>
      </c>
      <c r="O278" s="562" t="s">
        <v>443</v>
      </c>
      <c r="P278" s="405"/>
      <c r="Q278" s="405"/>
      <c r="R278" s="405"/>
      <c r="S278" s="406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27" hidden="1" customHeight="1" x14ac:dyDescent="0.25">
      <c r="A279" s="64" t="s">
        <v>444</v>
      </c>
      <c r="B279" s="64" t="s">
        <v>445</v>
      </c>
      <c r="C279" s="37">
        <v>4301030233</v>
      </c>
      <c r="D279" s="403">
        <v>4607091388404</v>
      </c>
      <c r="E279" s="403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81</v>
      </c>
      <c r="L279" s="39" t="s">
        <v>103</v>
      </c>
      <c r="M279" s="39"/>
      <c r="N279" s="38">
        <v>180</v>
      </c>
      <c r="O279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405"/>
      <c r="Q279" s="405"/>
      <c r="R279" s="405"/>
      <c r="S279" s="406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idden="1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1"/>
      <c r="O280" s="397" t="s">
        <v>43</v>
      </c>
      <c r="P280" s="398"/>
      <c r="Q280" s="398"/>
      <c r="R280" s="398"/>
      <c r="S280" s="398"/>
      <c r="T280" s="398"/>
      <c r="U280" s="399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hidden="1" x14ac:dyDescent="0.2">
      <c r="A281" s="400"/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1"/>
      <c r="O281" s="397" t="s">
        <v>43</v>
      </c>
      <c r="P281" s="398"/>
      <c r="Q281" s="398"/>
      <c r="R281" s="398"/>
      <c r="S281" s="398"/>
      <c r="T281" s="398"/>
      <c r="U281" s="399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hidden="1" customHeight="1" x14ac:dyDescent="0.25">
      <c r="A282" s="402" t="s">
        <v>446</v>
      </c>
      <c r="B282" s="402"/>
      <c r="C282" s="402"/>
      <c r="D282" s="402"/>
      <c r="E282" s="402"/>
      <c r="F282" s="402"/>
      <c r="G282" s="402"/>
      <c r="H282" s="402"/>
      <c r="I282" s="402"/>
      <c r="J282" s="402"/>
      <c r="K282" s="402"/>
      <c r="L282" s="402"/>
      <c r="M282" s="402"/>
      <c r="N282" s="402"/>
      <c r="O282" s="402"/>
      <c r="P282" s="402"/>
      <c r="Q282" s="402"/>
      <c r="R282" s="402"/>
      <c r="S282" s="402"/>
      <c r="T282" s="402"/>
      <c r="U282" s="402"/>
      <c r="V282" s="402"/>
      <c r="W282" s="402"/>
      <c r="X282" s="402"/>
      <c r="Y282" s="402"/>
      <c r="Z282" s="67"/>
      <c r="AA282" s="67"/>
    </row>
    <row r="283" spans="1:67" ht="16.5" hidden="1" customHeight="1" x14ac:dyDescent="0.25">
      <c r="A283" s="64" t="s">
        <v>447</v>
      </c>
      <c r="B283" s="64" t="s">
        <v>448</v>
      </c>
      <c r="C283" s="37">
        <v>4301180007</v>
      </c>
      <c r="D283" s="403">
        <v>4680115881808</v>
      </c>
      <c r="E283" s="403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450</v>
      </c>
      <c r="L283" s="39" t="s">
        <v>449</v>
      </c>
      <c r="M283" s="39"/>
      <c r="N283" s="38">
        <v>730</v>
      </c>
      <c r="O283" s="5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405"/>
      <c r="Q283" s="405"/>
      <c r="R283" s="405"/>
      <c r="S283" s="406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hidden="1" customHeight="1" x14ac:dyDescent="0.25">
      <c r="A284" s="64" t="s">
        <v>451</v>
      </c>
      <c r="B284" s="64" t="s">
        <v>452</v>
      </c>
      <c r="C284" s="37">
        <v>4301180006</v>
      </c>
      <c r="D284" s="403">
        <v>4680115881822</v>
      </c>
      <c r="E284" s="403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450</v>
      </c>
      <c r="L284" s="39" t="s">
        <v>449</v>
      </c>
      <c r="M284" s="39"/>
      <c r="N284" s="38">
        <v>730</v>
      </c>
      <c r="O284" s="5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405"/>
      <c r="Q284" s="405"/>
      <c r="R284" s="405"/>
      <c r="S284" s="406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hidden="1" customHeight="1" x14ac:dyDescent="0.25">
      <c r="A285" s="64" t="s">
        <v>453</v>
      </c>
      <c r="B285" s="64" t="s">
        <v>454</v>
      </c>
      <c r="C285" s="37">
        <v>4301180001</v>
      </c>
      <c r="D285" s="403">
        <v>4680115880016</v>
      </c>
      <c r="E285" s="403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450</v>
      </c>
      <c r="L285" s="39" t="s">
        <v>449</v>
      </c>
      <c r="M285" s="39"/>
      <c r="N285" s="38">
        <v>730</v>
      </c>
      <c r="O285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405"/>
      <c r="Q285" s="405"/>
      <c r="R285" s="405"/>
      <c r="S285" s="406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idden="1" x14ac:dyDescent="0.2">
      <c r="A286" s="400"/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1"/>
      <c r="O286" s="397" t="s">
        <v>43</v>
      </c>
      <c r="P286" s="398"/>
      <c r="Q286" s="398"/>
      <c r="R286" s="398"/>
      <c r="S286" s="398"/>
      <c r="T286" s="398"/>
      <c r="U286" s="399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hidden="1" x14ac:dyDescent="0.2">
      <c r="A287" s="400"/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1"/>
      <c r="O287" s="397" t="s">
        <v>43</v>
      </c>
      <c r="P287" s="398"/>
      <c r="Q287" s="398"/>
      <c r="R287" s="398"/>
      <c r="S287" s="398"/>
      <c r="T287" s="398"/>
      <c r="U287" s="399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6.5" hidden="1" customHeight="1" x14ac:dyDescent="0.25">
      <c r="A288" s="437" t="s">
        <v>455</v>
      </c>
      <c r="B288" s="437"/>
      <c r="C288" s="437"/>
      <c r="D288" s="437"/>
      <c r="E288" s="437"/>
      <c r="F288" s="437"/>
      <c r="G288" s="437"/>
      <c r="H288" s="437"/>
      <c r="I288" s="437"/>
      <c r="J288" s="437"/>
      <c r="K288" s="437"/>
      <c r="L288" s="437"/>
      <c r="M288" s="437"/>
      <c r="N288" s="437"/>
      <c r="O288" s="437"/>
      <c r="P288" s="437"/>
      <c r="Q288" s="437"/>
      <c r="R288" s="437"/>
      <c r="S288" s="437"/>
      <c r="T288" s="437"/>
      <c r="U288" s="437"/>
      <c r="V288" s="437"/>
      <c r="W288" s="437"/>
      <c r="X288" s="437"/>
      <c r="Y288" s="437"/>
      <c r="Z288" s="66"/>
      <c r="AA288" s="66"/>
    </row>
    <row r="289" spans="1:67" ht="14.25" hidden="1" customHeight="1" x14ac:dyDescent="0.25">
      <c r="A289" s="402" t="s">
        <v>118</v>
      </c>
      <c r="B289" s="402"/>
      <c r="C289" s="402"/>
      <c r="D289" s="402"/>
      <c r="E289" s="402"/>
      <c r="F289" s="402"/>
      <c r="G289" s="402"/>
      <c r="H289" s="402"/>
      <c r="I289" s="402"/>
      <c r="J289" s="402"/>
      <c r="K289" s="402"/>
      <c r="L289" s="402"/>
      <c r="M289" s="402"/>
      <c r="N289" s="402"/>
      <c r="O289" s="402"/>
      <c r="P289" s="402"/>
      <c r="Q289" s="402"/>
      <c r="R289" s="402"/>
      <c r="S289" s="402"/>
      <c r="T289" s="402"/>
      <c r="U289" s="402"/>
      <c r="V289" s="402"/>
      <c r="W289" s="402"/>
      <c r="X289" s="402"/>
      <c r="Y289" s="402"/>
      <c r="Z289" s="67"/>
      <c r="AA289" s="67"/>
    </row>
    <row r="290" spans="1:67" ht="27" hidden="1" customHeight="1" x14ac:dyDescent="0.25">
      <c r="A290" s="64" t="s">
        <v>456</v>
      </c>
      <c r="B290" s="64" t="s">
        <v>457</v>
      </c>
      <c r="C290" s="37">
        <v>4301011315</v>
      </c>
      <c r="D290" s="403">
        <v>4607091387421</v>
      </c>
      <c r="E290" s="403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9"/>
      <c r="N290" s="38">
        <v>55</v>
      </c>
      <c r="O290" s="5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05"/>
      <c r="Q290" s="405"/>
      <c r="R290" s="405"/>
      <c r="S290" s="406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ref="X290:X296" si="65">IFERROR(IF(W290="",0,CEILING((W290/$H290),1)*$H290),"")</f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52" t="s">
        <v>67</v>
      </c>
      <c r="BL290" s="80">
        <f t="shared" ref="BL290:BL296" si="66">IFERROR(W290*I290/H290,"0")</f>
        <v>0</v>
      </c>
      <c r="BM290" s="80">
        <f t="shared" ref="BM290:BM296" si="67">IFERROR(X290*I290/H290,"0")</f>
        <v>0</v>
      </c>
      <c r="BN290" s="80">
        <f t="shared" ref="BN290:BN296" si="68">IFERROR(1/J290*(W290/H290),"0")</f>
        <v>0</v>
      </c>
      <c r="BO290" s="80">
        <f t="shared" ref="BO290:BO296" si="69">IFERROR(1/J290*(X290/H290),"0")</f>
        <v>0</v>
      </c>
    </row>
    <row r="291" spans="1:67" ht="27" hidden="1" customHeight="1" x14ac:dyDescent="0.25">
      <c r="A291" s="64" t="s">
        <v>456</v>
      </c>
      <c r="B291" s="64" t="s">
        <v>458</v>
      </c>
      <c r="C291" s="37">
        <v>4301011121</v>
      </c>
      <c r="D291" s="403">
        <v>4607091387421</v>
      </c>
      <c r="E291" s="403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9"/>
      <c r="N291" s="38">
        <v>55</v>
      </c>
      <c r="O291" s="5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405"/>
      <c r="Q291" s="405"/>
      <c r="R291" s="405"/>
      <c r="S291" s="406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5"/>
        <v>0</v>
      </c>
      <c r="Y291" s="42" t="str">
        <f>IFERROR(IF(X291=0,"",ROUNDUP(X291/H291,0)*0.02039),"")</f>
        <v/>
      </c>
      <c r="Z291" s="69" t="s">
        <v>48</v>
      </c>
      <c r="AA291" s="70" t="s">
        <v>48</v>
      </c>
      <c r="AE291" s="80"/>
      <c r="BB291" s="253" t="s">
        <v>67</v>
      </c>
      <c r="BL291" s="80">
        <f t="shared" si="66"/>
        <v>0</v>
      </c>
      <c r="BM291" s="80">
        <f t="shared" si="67"/>
        <v>0</v>
      </c>
      <c r="BN291" s="80">
        <f t="shared" si="68"/>
        <v>0</v>
      </c>
      <c r="BO291" s="80">
        <f t="shared" si="69"/>
        <v>0</v>
      </c>
    </row>
    <row r="292" spans="1:67" ht="27" hidden="1" customHeight="1" x14ac:dyDescent="0.25">
      <c r="A292" s="64" t="s">
        <v>459</v>
      </c>
      <c r="B292" s="64" t="s">
        <v>460</v>
      </c>
      <c r="C292" s="37">
        <v>4301011619</v>
      </c>
      <c r="D292" s="403">
        <v>4607091387452</v>
      </c>
      <c r="E292" s="403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9"/>
      <c r="N292" s="38">
        <v>55</v>
      </c>
      <c r="O292" s="54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05"/>
      <c r="Q292" s="405"/>
      <c r="R292" s="405"/>
      <c r="S292" s="406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5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si="66"/>
        <v>0</v>
      </c>
      <c r="BM292" s="80">
        <f t="shared" si="67"/>
        <v>0</v>
      </c>
      <c r="BN292" s="80">
        <f t="shared" si="68"/>
        <v>0</v>
      </c>
      <c r="BO292" s="80">
        <f t="shared" si="69"/>
        <v>0</v>
      </c>
    </row>
    <row r="293" spans="1:67" ht="27" hidden="1" customHeight="1" x14ac:dyDescent="0.25">
      <c r="A293" s="64" t="s">
        <v>459</v>
      </c>
      <c r="B293" s="64" t="s">
        <v>461</v>
      </c>
      <c r="C293" s="37">
        <v>4301011322</v>
      </c>
      <c r="D293" s="403">
        <v>4607091387452</v>
      </c>
      <c r="E293" s="40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9"/>
      <c r="N293" s="38">
        <v>55</v>
      </c>
      <c r="O293" s="54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405"/>
      <c r="Q293" s="405"/>
      <c r="R293" s="405"/>
      <c r="S293" s="406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5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66"/>
        <v>0</v>
      </c>
      <c r="BM293" s="80">
        <f t="shared" si="67"/>
        <v>0</v>
      </c>
      <c r="BN293" s="80">
        <f t="shared" si="68"/>
        <v>0</v>
      </c>
      <c r="BO293" s="80">
        <f t="shared" si="69"/>
        <v>0</v>
      </c>
    </row>
    <row r="294" spans="1:67" ht="27" hidden="1" customHeight="1" x14ac:dyDescent="0.25">
      <c r="A294" s="64" t="s">
        <v>462</v>
      </c>
      <c r="B294" s="64" t="s">
        <v>463</v>
      </c>
      <c r="C294" s="37">
        <v>4301011313</v>
      </c>
      <c r="D294" s="403">
        <v>4607091385984</v>
      </c>
      <c r="E294" s="403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9"/>
      <c r="N294" s="38">
        <v>55</v>
      </c>
      <c r="O294" s="55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405"/>
      <c r="Q294" s="405"/>
      <c r="R294" s="405"/>
      <c r="S294" s="406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5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66"/>
        <v>0</v>
      </c>
      <c r="BM294" s="80">
        <f t="shared" si="67"/>
        <v>0</v>
      </c>
      <c r="BN294" s="80">
        <f t="shared" si="68"/>
        <v>0</v>
      </c>
      <c r="BO294" s="80">
        <f t="shared" si="69"/>
        <v>0</v>
      </c>
    </row>
    <row r="295" spans="1:67" ht="27" hidden="1" customHeight="1" x14ac:dyDescent="0.25">
      <c r="A295" s="64" t="s">
        <v>464</v>
      </c>
      <c r="B295" s="64" t="s">
        <v>465</v>
      </c>
      <c r="C295" s="37">
        <v>4301011316</v>
      </c>
      <c r="D295" s="403">
        <v>4607091387438</v>
      </c>
      <c r="E295" s="403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81</v>
      </c>
      <c r="L295" s="39" t="s">
        <v>113</v>
      </c>
      <c r="M295" s="39"/>
      <c r="N295" s="38">
        <v>55</v>
      </c>
      <c r="O295" s="5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405"/>
      <c r="Q295" s="405"/>
      <c r="R295" s="405"/>
      <c r="S295" s="406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hidden="1" customHeight="1" x14ac:dyDescent="0.25">
      <c r="A296" s="64" t="s">
        <v>466</v>
      </c>
      <c r="B296" s="64" t="s">
        <v>467</v>
      </c>
      <c r="C296" s="37">
        <v>4301011319</v>
      </c>
      <c r="D296" s="403">
        <v>4607091387469</v>
      </c>
      <c r="E296" s="403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81</v>
      </c>
      <c r="L296" s="39" t="s">
        <v>113</v>
      </c>
      <c r="M296" s="39"/>
      <c r="N296" s="38">
        <v>55</v>
      </c>
      <c r="O296" s="5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405"/>
      <c r="Q296" s="405"/>
      <c r="R296" s="405"/>
      <c r="S296" s="406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IFERROR(IF(X296=0,"",ROUNDUP(X296/H296,0)*0.00937),"")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idden="1" x14ac:dyDescent="0.2">
      <c r="A297" s="400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1"/>
      <c r="O297" s="397" t="s">
        <v>43</v>
      </c>
      <c r="P297" s="398"/>
      <c r="Q297" s="398"/>
      <c r="R297" s="398"/>
      <c r="S297" s="398"/>
      <c r="T297" s="398"/>
      <c r="U297" s="399"/>
      <c r="V297" s="43" t="s">
        <v>42</v>
      </c>
      <c r="W297" s="44">
        <f>IFERROR(W290/H290,"0")+IFERROR(W291/H291,"0")+IFERROR(W292/H292,"0")+IFERROR(W293/H293,"0")+IFERROR(W294/H294,"0")+IFERROR(W295/H295,"0")+IFERROR(W296/H296,"0")</f>
        <v>0</v>
      </c>
      <c r="X297" s="44">
        <f>IFERROR(X290/H290,"0")+IFERROR(X291/H291,"0")+IFERROR(X292/H292,"0")+IFERROR(X293/H293,"0")+IFERROR(X294/H294,"0")+IFERROR(X295/H295,"0")+IFERROR(X296/H296,"0")</f>
        <v>0</v>
      </c>
      <c r="Y297" s="44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68"/>
      <c r="AA297" s="68"/>
    </row>
    <row r="298" spans="1:67" hidden="1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1"/>
      <c r="O298" s="397" t="s">
        <v>43</v>
      </c>
      <c r="P298" s="398"/>
      <c r="Q298" s="398"/>
      <c r="R298" s="398"/>
      <c r="S298" s="398"/>
      <c r="T298" s="398"/>
      <c r="U298" s="399"/>
      <c r="V298" s="43" t="s">
        <v>0</v>
      </c>
      <c r="W298" s="44">
        <f>IFERROR(SUM(W290:W296),"0")</f>
        <v>0</v>
      </c>
      <c r="X298" s="44">
        <f>IFERROR(SUM(X290:X296),"0")</f>
        <v>0</v>
      </c>
      <c r="Y298" s="43"/>
      <c r="Z298" s="68"/>
      <c r="AA298" s="68"/>
    </row>
    <row r="299" spans="1:67" ht="14.25" hidden="1" customHeight="1" x14ac:dyDescent="0.25">
      <c r="A299" s="402" t="s">
        <v>77</v>
      </c>
      <c r="B299" s="402"/>
      <c r="C299" s="402"/>
      <c r="D299" s="402"/>
      <c r="E299" s="402"/>
      <c r="F299" s="402"/>
      <c r="G299" s="402"/>
      <c r="H299" s="402"/>
      <c r="I299" s="402"/>
      <c r="J299" s="402"/>
      <c r="K299" s="402"/>
      <c r="L299" s="402"/>
      <c r="M299" s="402"/>
      <c r="N299" s="402"/>
      <c r="O299" s="402"/>
      <c r="P299" s="402"/>
      <c r="Q299" s="402"/>
      <c r="R299" s="402"/>
      <c r="S299" s="402"/>
      <c r="T299" s="402"/>
      <c r="U299" s="402"/>
      <c r="V299" s="402"/>
      <c r="W299" s="402"/>
      <c r="X299" s="402"/>
      <c r="Y299" s="402"/>
      <c r="Z299" s="67"/>
      <c r="AA299" s="67"/>
    </row>
    <row r="300" spans="1:67" ht="27" hidden="1" customHeight="1" x14ac:dyDescent="0.25">
      <c r="A300" s="64" t="s">
        <v>468</v>
      </c>
      <c r="B300" s="64" t="s">
        <v>469</v>
      </c>
      <c r="C300" s="37">
        <v>4301031154</v>
      </c>
      <c r="D300" s="403">
        <v>4607091387292</v>
      </c>
      <c r="E300" s="403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81</v>
      </c>
      <c r="L300" s="39" t="s">
        <v>80</v>
      </c>
      <c r="M300" s="39"/>
      <c r="N300" s="38">
        <v>45</v>
      </c>
      <c r="O300" s="5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405"/>
      <c r="Q300" s="405"/>
      <c r="R300" s="405"/>
      <c r="S300" s="406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hidden="1" customHeight="1" x14ac:dyDescent="0.25">
      <c r="A301" s="64" t="s">
        <v>470</v>
      </c>
      <c r="B301" s="64" t="s">
        <v>471</v>
      </c>
      <c r="C301" s="37">
        <v>4301031155</v>
      </c>
      <c r="D301" s="403">
        <v>4607091387315</v>
      </c>
      <c r="E301" s="403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81</v>
      </c>
      <c r="L301" s="39" t="s">
        <v>80</v>
      </c>
      <c r="M301" s="39"/>
      <c r="N301" s="38">
        <v>45</v>
      </c>
      <c r="O301" s="5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405"/>
      <c r="Q301" s="405"/>
      <c r="R301" s="405"/>
      <c r="S301" s="406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IFERROR(IF(X301=0,"",ROUNDUP(X301/H301,0)*0.00753),"")</f>
        <v/>
      </c>
      <c r="Z301" s="69" t="s">
        <v>48</v>
      </c>
      <c r="AA301" s="70" t="s">
        <v>48</v>
      </c>
      <c r="AE301" s="80"/>
      <c r="BB301" s="260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hidden="1" x14ac:dyDescent="0.2">
      <c r="A302" s="400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1"/>
      <c r="O302" s="397" t="s">
        <v>43</v>
      </c>
      <c r="P302" s="398"/>
      <c r="Q302" s="398"/>
      <c r="R302" s="398"/>
      <c r="S302" s="398"/>
      <c r="T302" s="398"/>
      <c r="U302" s="399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hidden="1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1"/>
      <c r="O303" s="397" t="s">
        <v>43</v>
      </c>
      <c r="P303" s="398"/>
      <c r="Q303" s="398"/>
      <c r="R303" s="398"/>
      <c r="S303" s="398"/>
      <c r="T303" s="398"/>
      <c r="U303" s="399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6.5" hidden="1" customHeight="1" x14ac:dyDescent="0.25">
      <c r="A304" s="437" t="s">
        <v>472</v>
      </c>
      <c r="B304" s="437"/>
      <c r="C304" s="437"/>
      <c r="D304" s="437"/>
      <c r="E304" s="437"/>
      <c r="F304" s="437"/>
      <c r="G304" s="437"/>
      <c r="H304" s="437"/>
      <c r="I304" s="437"/>
      <c r="J304" s="437"/>
      <c r="K304" s="437"/>
      <c r="L304" s="437"/>
      <c r="M304" s="437"/>
      <c r="N304" s="437"/>
      <c r="O304" s="437"/>
      <c r="P304" s="437"/>
      <c r="Q304" s="437"/>
      <c r="R304" s="437"/>
      <c r="S304" s="437"/>
      <c r="T304" s="437"/>
      <c r="U304" s="437"/>
      <c r="V304" s="437"/>
      <c r="W304" s="437"/>
      <c r="X304" s="437"/>
      <c r="Y304" s="437"/>
      <c r="Z304" s="66"/>
      <c r="AA304" s="66"/>
    </row>
    <row r="305" spans="1:67" ht="14.25" hidden="1" customHeight="1" x14ac:dyDescent="0.25">
      <c r="A305" s="402" t="s">
        <v>77</v>
      </c>
      <c r="B305" s="402"/>
      <c r="C305" s="402"/>
      <c r="D305" s="402"/>
      <c r="E305" s="402"/>
      <c r="F305" s="402"/>
      <c r="G305" s="402"/>
      <c r="H305" s="402"/>
      <c r="I305" s="402"/>
      <c r="J305" s="402"/>
      <c r="K305" s="402"/>
      <c r="L305" s="402"/>
      <c r="M305" s="402"/>
      <c r="N305" s="402"/>
      <c r="O305" s="402"/>
      <c r="P305" s="402"/>
      <c r="Q305" s="402"/>
      <c r="R305" s="402"/>
      <c r="S305" s="402"/>
      <c r="T305" s="402"/>
      <c r="U305" s="402"/>
      <c r="V305" s="402"/>
      <c r="W305" s="402"/>
      <c r="X305" s="402"/>
      <c r="Y305" s="402"/>
      <c r="Z305" s="67"/>
      <c r="AA305" s="67"/>
    </row>
    <row r="306" spans="1:67" ht="27" hidden="1" customHeight="1" x14ac:dyDescent="0.25">
      <c r="A306" s="64" t="s">
        <v>473</v>
      </c>
      <c r="B306" s="64" t="s">
        <v>474</v>
      </c>
      <c r="C306" s="37">
        <v>4301031066</v>
      </c>
      <c r="D306" s="403">
        <v>4607091383836</v>
      </c>
      <c r="E306" s="403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81</v>
      </c>
      <c r="L306" s="39" t="s">
        <v>80</v>
      </c>
      <c r="M306" s="39"/>
      <c r="N306" s="38">
        <v>40</v>
      </c>
      <c r="O306" s="5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405"/>
      <c r="Q306" s="405"/>
      <c r="R306" s="405"/>
      <c r="S306" s="406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1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hidden="1" x14ac:dyDescent="0.2">
      <c r="A307" s="400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1"/>
      <c r="O307" s="397" t="s">
        <v>43</v>
      </c>
      <c r="P307" s="398"/>
      <c r="Q307" s="398"/>
      <c r="R307" s="398"/>
      <c r="S307" s="398"/>
      <c r="T307" s="398"/>
      <c r="U307" s="399"/>
      <c r="V307" s="43" t="s">
        <v>42</v>
      </c>
      <c r="W307" s="44">
        <f>IFERROR(W306/H306,"0")</f>
        <v>0</v>
      </c>
      <c r="X307" s="44">
        <f>IFERROR(X306/H306,"0")</f>
        <v>0</v>
      </c>
      <c r="Y307" s="44">
        <f>IFERROR(IF(Y306="",0,Y306),"0")</f>
        <v>0</v>
      </c>
      <c r="Z307" s="68"/>
      <c r="AA307" s="68"/>
    </row>
    <row r="308" spans="1:67" hidden="1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1"/>
      <c r="O308" s="397" t="s">
        <v>43</v>
      </c>
      <c r="P308" s="398"/>
      <c r="Q308" s="398"/>
      <c r="R308" s="398"/>
      <c r="S308" s="398"/>
      <c r="T308" s="398"/>
      <c r="U308" s="399"/>
      <c r="V308" s="43" t="s">
        <v>0</v>
      </c>
      <c r="W308" s="44">
        <f>IFERROR(SUM(W306:W306),"0")</f>
        <v>0</v>
      </c>
      <c r="X308" s="44">
        <f>IFERROR(SUM(X306:X306),"0")</f>
        <v>0</v>
      </c>
      <c r="Y308" s="43"/>
      <c r="Z308" s="68"/>
      <c r="AA308" s="68"/>
    </row>
    <row r="309" spans="1:67" ht="14.25" hidden="1" customHeight="1" x14ac:dyDescent="0.25">
      <c r="A309" s="402" t="s">
        <v>85</v>
      </c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2"/>
      <c r="O309" s="402"/>
      <c r="P309" s="402"/>
      <c r="Q309" s="402"/>
      <c r="R309" s="402"/>
      <c r="S309" s="402"/>
      <c r="T309" s="402"/>
      <c r="U309" s="402"/>
      <c r="V309" s="402"/>
      <c r="W309" s="402"/>
      <c r="X309" s="402"/>
      <c r="Y309" s="402"/>
      <c r="Z309" s="67"/>
      <c r="AA309" s="67"/>
    </row>
    <row r="310" spans="1:67" ht="27" hidden="1" customHeight="1" x14ac:dyDescent="0.25">
      <c r="A310" s="64" t="s">
        <v>475</v>
      </c>
      <c r="B310" s="64" t="s">
        <v>476</v>
      </c>
      <c r="C310" s="37">
        <v>4301051142</v>
      </c>
      <c r="D310" s="403">
        <v>4607091387919</v>
      </c>
      <c r="E310" s="403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80</v>
      </c>
      <c r="M310" s="39"/>
      <c r="N310" s="38">
        <v>45</v>
      </c>
      <c r="O310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405"/>
      <c r="Q310" s="405"/>
      <c r="R310" s="405"/>
      <c r="S310" s="406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IFERROR(IF(X310=0,"",ROUNDUP(X310/H310,0)*0.02175),"")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t="27" hidden="1" customHeight="1" x14ac:dyDescent="0.25">
      <c r="A311" s="64" t="s">
        <v>477</v>
      </c>
      <c r="B311" s="64" t="s">
        <v>478</v>
      </c>
      <c r="C311" s="37">
        <v>4301051461</v>
      </c>
      <c r="D311" s="403">
        <v>4680115883604</v>
      </c>
      <c r="E311" s="403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81</v>
      </c>
      <c r="L311" s="39" t="s">
        <v>133</v>
      </c>
      <c r="M311" s="39"/>
      <c r="N311" s="38">
        <v>45</v>
      </c>
      <c r="O311" s="5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405"/>
      <c r="Q311" s="405"/>
      <c r="R311" s="405"/>
      <c r="S311" s="406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3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ht="27" hidden="1" customHeight="1" x14ac:dyDescent="0.25">
      <c r="A312" s="64" t="s">
        <v>479</v>
      </c>
      <c r="B312" s="64" t="s">
        <v>480</v>
      </c>
      <c r="C312" s="37">
        <v>4301051485</v>
      </c>
      <c r="D312" s="403">
        <v>4680115883567</v>
      </c>
      <c r="E312" s="403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81</v>
      </c>
      <c r="L312" s="39" t="s">
        <v>80</v>
      </c>
      <c r="M312" s="39"/>
      <c r="N312" s="38">
        <v>40</v>
      </c>
      <c r="O312" s="5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405"/>
      <c r="Q312" s="405"/>
      <c r="R312" s="405"/>
      <c r="S312" s="406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idden="1" x14ac:dyDescent="0.2">
      <c r="A313" s="400"/>
      <c r="B313" s="400"/>
      <c r="C313" s="400"/>
      <c r="D313" s="400"/>
      <c r="E313" s="400"/>
      <c r="F313" s="400"/>
      <c r="G313" s="400"/>
      <c r="H313" s="400"/>
      <c r="I313" s="400"/>
      <c r="J313" s="400"/>
      <c r="K313" s="400"/>
      <c r="L313" s="400"/>
      <c r="M313" s="400"/>
      <c r="N313" s="401"/>
      <c r="O313" s="397" t="s">
        <v>43</v>
      </c>
      <c r="P313" s="398"/>
      <c r="Q313" s="398"/>
      <c r="R313" s="398"/>
      <c r="S313" s="398"/>
      <c r="T313" s="398"/>
      <c r="U313" s="399"/>
      <c r="V313" s="43" t="s">
        <v>42</v>
      </c>
      <c r="W313" s="44">
        <f>IFERROR(W310/H310,"0")+IFERROR(W311/H311,"0")+IFERROR(W312/H312,"0")</f>
        <v>0</v>
      </c>
      <c r="X313" s="44">
        <f>IFERROR(X310/H310,"0")+IFERROR(X311/H311,"0")+IFERROR(X312/H312,"0")</f>
        <v>0</v>
      </c>
      <c r="Y313" s="44">
        <f>IFERROR(IF(Y310="",0,Y310),"0")+IFERROR(IF(Y311="",0,Y311),"0")+IFERROR(IF(Y312="",0,Y312),"0")</f>
        <v>0</v>
      </c>
      <c r="Z313" s="68"/>
      <c r="AA313" s="68"/>
    </row>
    <row r="314" spans="1:67" hidden="1" x14ac:dyDescent="0.2">
      <c r="A314" s="400"/>
      <c r="B314" s="400"/>
      <c r="C314" s="400"/>
      <c r="D314" s="400"/>
      <c r="E314" s="400"/>
      <c r="F314" s="400"/>
      <c r="G314" s="400"/>
      <c r="H314" s="400"/>
      <c r="I314" s="400"/>
      <c r="J314" s="400"/>
      <c r="K314" s="400"/>
      <c r="L314" s="400"/>
      <c r="M314" s="400"/>
      <c r="N314" s="401"/>
      <c r="O314" s="397" t="s">
        <v>43</v>
      </c>
      <c r="P314" s="398"/>
      <c r="Q314" s="398"/>
      <c r="R314" s="398"/>
      <c r="S314" s="398"/>
      <c r="T314" s="398"/>
      <c r="U314" s="399"/>
      <c r="V314" s="43" t="s">
        <v>0</v>
      </c>
      <c r="W314" s="44">
        <f>IFERROR(SUM(W310:W312),"0")</f>
        <v>0</v>
      </c>
      <c r="X314" s="44">
        <f>IFERROR(SUM(X310:X312),"0")</f>
        <v>0</v>
      </c>
      <c r="Y314" s="43"/>
      <c r="Z314" s="68"/>
      <c r="AA314" s="68"/>
    </row>
    <row r="315" spans="1:67" ht="14.25" hidden="1" customHeight="1" x14ac:dyDescent="0.25">
      <c r="A315" s="402" t="s">
        <v>220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402"/>
      <c r="Z315" s="67"/>
      <c r="AA315" s="67"/>
    </row>
    <row r="316" spans="1:67" ht="27" hidden="1" customHeight="1" x14ac:dyDescent="0.25">
      <c r="A316" s="64" t="s">
        <v>481</v>
      </c>
      <c r="B316" s="64" t="s">
        <v>482</v>
      </c>
      <c r="C316" s="37">
        <v>4301060324</v>
      </c>
      <c r="D316" s="403">
        <v>4607091388831</v>
      </c>
      <c r="E316" s="403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405"/>
      <c r="Q316" s="405"/>
      <c r="R316" s="405"/>
      <c r="S316" s="406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idden="1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1"/>
      <c r="O317" s="397" t="s">
        <v>43</v>
      </c>
      <c r="P317" s="398"/>
      <c r="Q317" s="398"/>
      <c r="R317" s="398"/>
      <c r="S317" s="398"/>
      <c r="T317" s="398"/>
      <c r="U317" s="399"/>
      <c r="V317" s="43" t="s">
        <v>42</v>
      </c>
      <c r="W317" s="44">
        <f>IFERROR(W316/H316,"0")</f>
        <v>0</v>
      </c>
      <c r="X317" s="44">
        <f>IFERROR(X316/H316,"0")</f>
        <v>0</v>
      </c>
      <c r="Y317" s="44">
        <f>IFERROR(IF(Y316="",0,Y316),"0")</f>
        <v>0</v>
      </c>
      <c r="Z317" s="68"/>
      <c r="AA317" s="68"/>
    </row>
    <row r="318" spans="1:67" hidden="1" x14ac:dyDescent="0.2">
      <c r="A318" s="400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1"/>
      <c r="O318" s="397" t="s">
        <v>43</v>
      </c>
      <c r="P318" s="398"/>
      <c r="Q318" s="398"/>
      <c r="R318" s="398"/>
      <c r="S318" s="398"/>
      <c r="T318" s="398"/>
      <c r="U318" s="399"/>
      <c r="V318" s="43" t="s">
        <v>0</v>
      </c>
      <c r="W318" s="44">
        <f>IFERROR(SUM(W316:W316),"0")</f>
        <v>0</v>
      </c>
      <c r="X318" s="44">
        <f>IFERROR(SUM(X316:X316),"0")</f>
        <v>0</v>
      </c>
      <c r="Y318" s="43"/>
      <c r="Z318" s="68"/>
      <c r="AA318" s="68"/>
    </row>
    <row r="319" spans="1:67" ht="14.25" hidden="1" customHeight="1" x14ac:dyDescent="0.25">
      <c r="A319" s="402" t="s">
        <v>99</v>
      </c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2"/>
      <c r="P319" s="402"/>
      <c r="Q319" s="402"/>
      <c r="R319" s="402"/>
      <c r="S319" s="402"/>
      <c r="T319" s="402"/>
      <c r="U319" s="402"/>
      <c r="V319" s="402"/>
      <c r="W319" s="402"/>
      <c r="X319" s="402"/>
      <c r="Y319" s="402"/>
      <c r="Z319" s="67"/>
      <c r="AA319" s="67"/>
    </row>
    <row r="320" spans="1:67" ht="27" hidden="1" customHeight="1" x14ac:dyDescent="0.25">
      <c r="A320" s="64" t="s">
        <v>483</v>
      </c>
      <c r="B320" s="64" t="s">
        <v>484</v>
      </c>
      <c r="C320" s="37">
        <v>4301032015</v>
      </c>
      <c r="D320" s="403">
        <v>4607091383102</v>
      </c>
      <c r="E320" s="403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103</v>
      </c>
      <c r="M320" s="39"/>
      <c r="N320" s="38">
        <v>180</v>
      </c>
      <c r="O320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05"/>
      <c r="Q320" s="405"/>
      <c r="R320" s="405"/>
      <c r="S320" s="406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01"/>
      <c r="O321" s="397" t="s">
        <v>43</v>
      </c>
      <c r="P321" s="398"/>
      <c r="Q321" s="398"/>
      <c r="R321" s="398"/>
      <c r="S321" s="398"/>
      <c r="T321" s="398"/>
      <c r="U321" s="399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hidden="1" x14ac:dyDescent="0.2">
      <c r="A322" s="400"/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1"/>
      <c r="O322" s="397" t="s">
        <v>43</v>
      </c>
      <c r="P322" s="398"/>
      <c r="Q322" s="398"/>
      <c r="R322" s="398"/>
      <c r="S322" s="398"/>
      <c r="T322" s="398"/>
      <c r="U322" s="399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hidden="1" customHeight="1" x14ac:dyDescent="0.2">
      <c r="A323" s="436" t="s">
        <v>485</v>
      </c>
      <c r="B323" s="436"/>
      <c r="C323" s="436"/>
      <c r="D323" s="436"/>
      <c r="E323" s="436"/>
      <c r="F323" s="436"/>
      <c r="G323" s="436"/>
      <c r="H323" s="436"/>
      <c r="I323" s="436"/>
      <c r="J323" s="436"/>
      <c r="K323" s="436"/>
      <c r="L323" s="436"/>
      <c r="M323" s="436"/>
      <c r="N323" s="436"/>
      <c r="O323" s="436"/>
      <c r="P323" s="436"/>
      <c r="Q323" s="436"/>
      <c r="R323" s="436"/>
      <c r="S323" s="436"/>
      <c r="T323" s="436"/>
      <c r="U323" s="436"/>
      <c r="V323" s="436"/>
      <c r="W323" s="436"/>
      <c r="X323" s="436"/>
      <c r="Y323" s="436"/>
      <c r="Z323" s="55"/>
      <c r="AA323" s="55"/>
    </row>
    <row r="324" spans="1:67" ht="16.5" hidden="1" customHeight="1" x14ac:dyDescent="0.25">
      <c r="A324" s="437" t="s">
        <v>486</v>
      </c>
      <c r="B324" s="437"/>
      <c r="C324" s="437"/>
      <c r="D324" s="437"/>
      <c r="E324" s="437"/>
      <c r="F324" s="437"/>
      <c r="G324" s="437"/>
      <c r="H324" s="437"/>
      <c r="I324" s="437"/>
      <c r="J324" s="437"/>
      <c r="K324" s="437"/>
      <c r="L324" s="437"/>
      <c r="M324" s="437"/>
      <c r="N324" s="437"/>
      <c r="O324" s="437"/>
      <c r="P324" s="437"/>
      <c r="Q324" s="437"/>
      <c r="R324" s="437"/>
      <c r="S324" s="437"/>
      <c r="T324" s="437"/>
      <c r="U324" s="437"/>
      <c r="V324" s="437"/>
      <c r="W324" s="437"/>
      <c r="X324" s="437"/>
      <c r="Y324" s="437"/>
      <c r="Z324" s="66"/>
      <c r="AA324" s="66"/>
    </row>
    <row r="325" spans="1:67" ht="14.25" hidden="1" customHeight="1" x14ac:dyDescent="0.25">
      <c r="A325" s="402" t="s">
        <v>118</v>
      </c>
      <c r="B325" s="402"/>
      <c r="C325" s="402"/>
      <c r="D325" s="402"/>
      <c r="E325" s="402"/>
      <c r="F325" s="402"/>
      <c r="G325" s="402"/>
      <c r="H325" s="402"/>
      <c r="I325" s="402"/>
      <c r="J325" s="402"/>
      <c r="K325" s="402"/>
      <c r="L325" s="402"/>
      <c r="M325" s="402"/>
      <c r="N325" s="402"/>
      <c r="O325" s="402"/>
      <c r="P325" s="402"/>
      <c r="Q325" s="402"/>
      <c r="R325" s="402"/>
      <c r="S325" s="402"/>
      <c r="T325" s="402"/>
      <c r="U325" s="402"/>
      <c r="V325" s="402"/>
      <c r="W325" s="402"/>
      <c r="X325" s="402"/>
      <c r="Y325" s="402"/>
      <c r="Z325" s="67"/>
      <c r="AA325" s="67"/>
    </row>
    <row r="326" spans="1:67" ht="37.5" hidden="1" customHeight="1" x14ac:dyDescent="0.25">
      <c r="A326" s="64" t="s">
        <v>488</v>
      </c>
      <c r="B326" s="64" t="s">
        <v>489</v>
      </c>
      <c r="C326" s="37">
        <v>4301011875</v>
      </c>
      <c r="D326" s="403">
        <v>4680115884885</v>
      </c>
      <c r="E326" s="403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114</v>
      </c>
      <c r="L326" s="39" t="s">
        <v>80</v>
      </c>
      <c r="M326" s="39"/>
      <c r="N326" s="38">
        <v>60</v>
      </c>
      <c r="O326" s="531" t="s">
        <v>490</v>
      </c>
      <c r="P326" s="405"/>
      <c r="Q326" s="405"/>
      <c r="R326" s="405"/>
      <c r="S326" s="406"/>
      <c r="T326" s="40" t="s">
        <v>487</v>
      </c>
      <c r="U326" s="40" t="s">
        <v>48</v>
      </c>
      <c r="V326" s="41" t="s">
        <v>0</v>
      </c>
      <c r="W326" s="59">
        <v>0</v>
      </c>
      <c r="X326" s="56">
        <f t="shared" ref="X326:X338" si="70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ref="BL326:BL338" si="71">IFERROR(W326*I326/H326,"0")</f>
        <v>0</v>
      </c>
      <c r="BM326" s="80">
        <f t="shared" ref="BM326:BM338" si="72">IFERROR(X326*I326/H326,"0")</f>
        <v>0</v>
      </c>
      <c r="BN326" s="80">
        <f t="shared" ref="BN326:BN338" si="73">IFERROR(1/J326*(W326/H326),"0")</f>
        <v>0</v>
      </c>
      <c r="BO326" s="80">
        <f t="shared" ref="BO326:BO338" si="74">IFERROR(1/J326*(X326/H326),"0")</f>
        <v>0</v>
      </c>
    </row>
    <row r="327" spans="1:67" ht="27" hidden="1" customHeight="1" x14ac:dyDescent="0.25">
      <c r="A327" s="64" t="s">
        <v>491</v>
      </c>
      <c r="B327" s="64" t="s">
        <v>492</v>
      </c>
      <c r="C327" s="37">
        <v>4301011940</v>
      </c>
      <c r="D327" s="403">
        <v>4680115884076</v>
      </c>
      <c r="E327" s="403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9"/>
      <c r="N327" s="38">
        <v>60</v>
      </c>
      <c r="O327" s="532" t="s">
        <v>493</v>
      </c>
      <c r="P327" s="405"/>
      <c r="Q327" s="405"/>
      <c r="R327" s="405"/>
      <c r="S327" s="406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70"/>
        <v>0</v>
      </c>
      <c r="Y327" s="42" t="str">
        <f>IFERROR(IF(X327=0,"",ROUNDUP(X327/H327,0)*0.02039),"")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71"/>
        <v>0</v>
      </c>
      <c r="BM327" s="80">
        <f t="shared" si="72"/>
        <v>0</v>
      </c>
      <c r="BN327" s="80">
        <f t="shared" si="73"/>
        <v>0</v>
      </c>
      <c r="BO327" s="80">
        <f t="shared" si="74"/>
        <v>0</v>
      </c>
    </row>
    <row r="328" spans="1:67" ht="27" hidden="1" customHeight="1" x14ac:dyDescent="0.25">
      <c r="A328" s="64" t="s">
        <v>494</v>
      </c>
      <c r="B328" s="64" t="s">
        <v>495</v>
      </c>
      <c r="C328" s="37">
        <v>4301011943</v>
      </c>
      <c r="D328" s="403">
        <v>4680115884830</v>
      </c>
      <c r="E328" s="403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9"/>
      <c r="N328" s="38">
        <v>60</v>
      </c>
      <c r="O328" s="533" t="s">
        <v>496</v>
      </c>
      <c r="P328" s="405"/>
      <c r="Q328" s="405"/>
      <c r="R328" s="405"/>
      <c r="S328" s="406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70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71"/>
        <v>0</v>
      </c>
      <c r="BM328" s="80">
        <f t="shared" si="72"/>
        <v>0</v>
      </c>
      <c r="BN328" s="80">
        <f t="shared" si="73"/>
        <v>0</v>
      </c>
      <c r="BO328" s="80">
        <f t="shared" si="74"/>
        <v>0</v>
      </c>
    </row>
    <row r="329" spans="1:67" ht="27" hidden="1" customHeight="1" x14ac:dyDescent="0.25">
      <c r="A329" s="64" t="s">
        <v>491</v>
      </c>
      <c r="B329" s="64" t="s">
        <v>497</v>
      </c>
      <c r="C329" s="37">
        <v>4301011865</v>
      </c>
      <c r="D329" s="403">
        <v>4680115884076</v>
      </c>
      <c r="E329" s="403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80</v>
      </c>
      <c r="M329" s="39"/>
      <c r="N329" s="38">
        <v>60</v>
      </c>
      <c r="O329" s="53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405"/>
      <c r="Q329" s="405"/>
      <c r="R329" s="405"/>
      <c r="S329" s="406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0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1"/>
        <v>0</v>
      </c>
      <c r="BM329" s="80">
        <f t="shared" si="72"/>
        <v>0</v>
      </c>
      <c r="BN329" s="80">
        <f t="shared" si="73"/>
        <v>0</v>
      </c>
      <c r="BO329" s="80">
        <f t="shared" si="74"/>
        <v>0</v>
      </c>
    </row>
    <row r="330" spans="1:67" ht="27" hidden="1" customHeight="1" x14ac:dyDescent="0.25">
      <c r="A330" s="64" t="s">
        <v>494</v>
      </c>
      <c r="B330" s="64" t="s">
        <v>498</v>
      </c>
      <c r="C330" s="37">
        <v>4301011867</v>
      </c>
      <c r="D330" s="403">
        <v>4680115884830</v>
      </c>
      <c r="E330" s="403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535" t="s">
        <v>496</v>
      </c>
      <c r="P330" s="405"/>
      <c r="Q330" s="405"/>
      <c r="R330" s="405"/>
      <c r="S330" s="406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hidden="1" customHeight="1" x14ac:dyDescent="0.25">
      <c r="A331" s="64" t="s">
        <v>499</v>
      </c>
      <c r="B331" s="64" t="s">
        <v>500</v>
      </c>
      <c r="C331" s="37">
        <v>4301011946</v>
      </c>
      <c r="D331" s="403">
        <v>4680115884847</v>
      </c>
      <c r="E331" s="403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536" t="s">
        <v>501</v>
      </c>
      <c r="P331" s="405"/>
      <c r="Q331" s="405"/>
      <c r="R331" s="405"/>
      <c r="S331" s="406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hidden="1" customHeight="1" x14ac:dyDescent="0.25">
      <c r="A332" s="64" t="s">
        <v>499</v>
      </c>
      <c r="B332" s="64" t="s">
        <v>502</v>
      </c>
      <c r="C332" s="37">
        <v>4301011869</v>
      </c>
      <c r="D332" s="403">
        <v>4680115884847</v>
      </c>
      <c r="E332" s="40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37" t="s">
        <v>501</v>
      </c>
      <c r="P332" s="405"/>
      <c r="Q332" s="405"/>
      <c r="R332" s="405"/>
      <c r="S332" s="406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hidden="1" customHeight="1" x14ac:dyDescent="0.25">
      <c r="A333" s="64" t="s">
        <v>503</v>
      </c>
      <c r="B333" s="64" t="s">
        <v>504</v>
      </c>
      <c r="C333" s="37">
        <v>4301011947</v>
      </c>
      <c r="D333" s="403">
        <v>4680115884854</v>
      </c>
      <c r="E333" s="40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5"/>
      <c r="Q333" s="405"/>
      <c r="R333" s="405"/>
      <c r="S333" s="406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hidden="1" customHeight="1" x14ac:dyDescent="0.25">
      <c r="A334" s="64" t="s">
        <v>503</v>
      </c>
      <c r="B334" s="64" t="s">
        <v>505</v>
      </c>
      <c r="C334" s="37">
        <v>4301011870</v>
      </c>
      <c r="D334" s="403">
        <v>4680115884854</v>
      </c>
      <c r="E334" s="40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525" t="s">
        <v>506</v>
      </c>
      <c r="P334" s="405"/>
      <c r="Q334" s="405"/>
      <c r="R334" s="405"/>
      <c r="S334" s="406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37.5" hidden="1" customHeight="1" x14ac:dyDescent="0.25">
      <c r="A335" s="64" t="s">
        <v>507</v>
      </c>
      <c r="B335" s="64" t="s">
        <v>508</v>
      </c>
      <c r="C335" s="37">
        <v>4301011871</v>
      </c>
      <c r="D335" s="403">
        <v>4680115884908</v>
      </c>
      <c r="E335" s="403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6" t="s">
        <v>509</v>
      </c>
      <c r="P335" s="405"/>
      <c r="Q335" s="405"/>
      <c r="R335" s="405"/>
      <c r="S335" s="406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hidden="1" customHeight="1" x14ac:dyDescent="0.25">
      <c r="A336" s="64" t="s">
        <v>510</v>
      </c>
      <c r="B336" s="64" t="s">
        <v>511</v>
      </c>
      <c r="C336" s="37">
        <v>4301011327</v>
      </c>
      <c r="D336" s="403">
        <v>4607091384154</v>
      </c>
      <c r="E336" s="403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405"/>
      <c r="Q336" s="405"/>
      <c r="R336" s="405"/>
      <c r="S336" s="406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hidden="1" customHeight="1" x14ac:dyDescent="0.25">
      <c r="A337" s="64" t="s">
        <v>512</v>
      </c>
      <c r="B337" s="64" t="s">
        <v>513</v>
      </c>
      <c r="C337" s="37">
        <v>4301011952</v>
      </c>
      <c r="D337" s="403">
        <v>4680115884922</v>
      </c>
      <c r="E337" s="403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28" t="s">
        <v>514</v>
      </c>
      <c r="P337" s="405"/>
      <c r="Q337" s="405"/>
      <c r="R337" s="405"/>
      <c r="S337" s="406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hidden="1" customHeight="1" x14ac:dyDescent="0.25">
      <c r="A338" s="64" t="s">
        <v>515</v>
      </c>
      <c r="B338" s="64" t="s">
        <v>516</v>
      </c>
      <c r="C338" s="37">
        <v>4301011433</v>
      </c>
      <c r="D338" s="403">
        <v>4680115882638</v>
      </c>
      <c r="E338" s="403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5"/>
      <c r="Q338" s="405"/>
      <c r="R338" s="405"/>
      <c r="S338" s="406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idden="1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01"/>
      <c r="O339" s="397" t="s">
        <v>43</v>
      </c>
      <c r="P339" s="398"/>
      <c r="Q339" s="398"/>
      <c r="R339" s="398"/>
      <c r="S339" s="398"/>
      <c r="T339" s="398"/>
      <c r="U339" s="399"/>
      <c r="V339" s="43" t="s">
        <v>42</v>
      </c>
      <c r="W339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hidden="1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1"/>
      <c r="O340" s="397" t="s">
        <v>43</v>
      </c>
      <c r="P340" s="398"/>
      <c r="Q340" s="398"/>
      <c r="R340" s="398"/>
      <c r="S340" s="398"/>
      <c r="T340" s="398"/>
      <c r="U340" s="399"/>
      <c r="V340" s="43" t="s">
        <v>0</v>
      </c>
      <c r="W340" s="44">
        <f>IFERROR(SUM(W326:W338),"0")</f>
        <v>0</v>
      </c>
      <c r="X340" s="44">
        <f>IFERROR(SUM(X326:X338),"0")</f>
        <v>0</v>
      </c>
      <c r="Y340" s="43"/>
      <c r="Z340" s="68"/>
      <c r="AA340" s="68"/>
    </row>
    <row r="341" spans="1:67" ht="14.25" hidden="1" customHeight="1" x14ac:dyDescent="0.25">
      <c r="A341" s="402" t="s">
        <v>110</v>
      </c>
      <c r="B341" s="402"/>
      <c r="C341" s="402"/>
      <c r="D341" s="402"/>
      <c r="E341" s="402"/>
      <c r="F341" s="402"/>
      <c r="G341" s="402"/>
      <c r="H341" s="402"/>
      <c r="I341" s="402"/>
      <c r="J341" s="402"/>
      <c r="K341" s="402"/>
      <c r="L341" s="402"/>
      <c r="M341" s="402"/>
      <c r="N341" s="402"/>
      <c r="O341" s="402"/>
      <c r="P341" s="402"/>
      <c r="Q341" s="402"/>
      <c r="R341" s="402"/>
      <c r="S341" s="402"/>
      <c r="T341" s="402"/>
      <c r="U341" s="402"/>
      <c r="V341" s="402"/>
      <c r="W341" s="402"/>
      <c r="X341" s="402"/>
      <c r="Y341" s="402"/>
      <c r="Z341" s="67"/>
      <c r="AA341" s="67"/>
    </row>
    <row r="342" spans="1:67" ht="27" hidden="1" customHeight="1" x14ac:dyDescent="0.25">
      <c r="A342" s="64" t="s">
        <v>517</v>
      </c>
      <c r="B342" s="64" t="s">
        <v>518</v>
      </c>
      <c r="C342" s="37">
        <v>4301020178</v>
      </c>
      <c r="D342" s="403">
        <v>4607091383980</v>
      </c>
      <c r="E342" s="403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5"/>
      <c r="Q342" s="405"/>
      <c r="R342" s="405"/>
      <c r="S342" s="406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hidden="1" customHeight="1" x14ac:dyDescent="0.25">
      <c r="A343" s="64" t="s">
        <v>519</v>
      </c>
      <c r="B343" s="64" t="s">
        <v>520</v>
      </c>
      <c r="C343" s="37">
        <v>4301020270</v>
      </c>
      <c r="D343" s="403">
        <v>4680115883314</v>
      </c>
      <c r="E343" s="403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5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5"/>
      <c r="Q343" s="405"/>
      <c r="R343" s="405"/>
      <c r="S343" s="406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521</v>
      </c>
      <c r="B344" s="64" t="s">
        <v>522</v>
      </c>
      <c r="C344" s="37">
        <v>4301020179</v>
      </c>
      <c r="D344" s="403">
        <v>4607091384178</v>
      </c>
      <c r="E344" s="40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5"/>
      <c r="Q344" s="405"/>
      <c r="R344" s="405"/>
      <c r="S344" s="406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hidden="1" customHeight="1" x14ac:dyDescent="0.25">
      <c r="A345" s="64" t="s">
        <v>523</v>
      </c>
      <c r="B345" s="64" t="s">
        <v>524</v>
      </c>
      <c r="C345" s="37">
        <v>4301020254</v>
      </c>
      <c r="D345" s="403">
        <v>4680115881914</v>
      </c>
      <c r="E345" s="403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5"/>
      <c r="Q345" s="405"/>
      <c r="R345" s="405"/>
      <c r="S345" s="406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idden="1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01"/>
      <c r="O346" s="397" t="s">
        <v>43</v>
      </c>
      <c r="P346" s="398"/>
      <c r="Q346" s="398"/>
      <c r="R346" s="398"/>
      <c r="S346" s="398"/>
      <c r="T346" s="398"/>
      <c r="U346" s="399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hidden="1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1"/>
      <c r="O347" s="397" t="s">
        <v>43</v>
      </c>
      <c r="P347" s="398"/>
      <c r="Q347" s="398"/>
      <c r="R347" s="398"/>
      <c r="S347" s="398"/>
      <c r="T347" s="398"/>
      <c r="U347" s="399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hidden="1" customHeight="1" x14ac:dyDescent="0.25">
      <c r="A348" s="402" t="s">
        <v>85</v>
      </c>
      <c r="B348" s="402"/>
      <c r="C348" s="402"/>
      <c r="D348" s="402"/>
      <c r="E348" s="402"/>
      <c r="F348" s="402"/>
      <c r="G348" s="402"/>
      <c r="H348" s="402"/>
      <c r="I348" s="402"/>
      <c r="J348" s="402"/>
      <c r="K348" s="402"/>
      <c r="L348" s="402"/>
      <c r="M348" s="402"/>
      <c r="N348" s="402"/>
      <c r="O348" s="402"/>
      <c r="P348" s="402"/>
      <c r="Q348" s="402"/>
      <c r="R348" s="402"/>
      <c r="S348" s="402"/>
      <c r="T348" s="402"/>
      <c r="U348" s="402"/>
      <c r="V348" s="402"/>
      <c r="W348" s="402"/>
      <c r="X348" s="402"/>
      <c r="Y348" s="402"/>
      <c r="Z348" s="67"/>
      <c r="AA348" s="67"/>
    </row>
    <row r="349" spans="1:67" ht="27" hidden="1" customHeight="1" x14ac:dyDescent="0.25">
      <c r="A349" s="64" t="s">
        <v>525</v>
      </c>
      <c r="B349" s="64" t="s">
        <v>526</v>
      </c>
      <c r="C349" s="37">
        <v>4301051560</v>
      </c>
      <c r="D349" s="403">
        <v>4607091383928</v>
      </c>
      <c r="E349" s="403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9"/>
      <c r="N349" s="38">
        <v>40</v>
      </c>
      <c r="O349" s="5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5"/>
      <c r="Q349" s="405"/>
      <c r="R349" s="405"/>
      <c r="S349" s="406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hidden="1" customHeight="1" x14ac:dyDescent="0.25">
      <c r="A350" s="64" t="s">
        <v>525</v>
      </c>
      <c r="B350" s="64" t="s">
        <v>527</v>
      </c>
      <c r="C350" s="37">
        <v>4301051639</v>
      </c>
      <c r="D350" s="403">
        <v>4607091383928</v>
      </c>
      <c r="E350" s="403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80</v>
      </c>
      <c r="M350" s="39"/>
      <c r="N350" s="38">
        <v>40</v>
      </c>
      <c r="O350" s="522" t="s">
        <v>528</v>
      </c>
      <c r="P350" s="405"/>
      <c r="Q350" s="405"/>
      <c r="R350" s="405"/>
      <c r="S350" s="406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hidden="1" customHeight="1" x14ac:dyDescent="0.25">
      <c r="A351" s="64" t="s">
        <v>529</v>
      </c>
      <c r="B351" s="64" t="s">
        <v>530</v>
      </c>
      <c r="C351" s="37">
        <v>4301051298</v>
      </c>
      <c r="D351" s="403">
        <v>4607091384260</v>
      </c>
      <c r="E351" s="403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35</v>
      </c>
      <c r="O351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5"/>
      <c r="Q351" s="405"/>
      <c r="R351" s="405"/>
      <c r="S351" s="406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idden="1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01"/>
      <c r="O352" s="397" t="s">
        <v>43</v>
      </c>
      <c r="P352" s="398"/>
      <c r="Q352" s="398"/>
      <c r="R352" s="398"/>
      <c r="S352" s="398"/>
      <c r="T352" s="398"/>
      <c r="U352" s="399"/>
      <c r="V352" s="43" t="s">
        <v>42</v>
      </c>
      <c r="W352" s="44">
        <f>IFERROR(W349/H349,"0")+IFERROR(W350/H350,"0")+IFERROR(W351/H351,"0")</f>
        <v>0</v>
      </c>
      <c r="X352" s="44">
        <f>IFERROR(X349/H349,"0")+IFERROR(X350/H350,"0")+IFERROR(X351/H351,"0")</f>
        <v>0</v>
      </c>
      <c r="Y352" s="44">
        <f>IFERROR(IF(Y349="",0,Y349),"0")+IFERROR(IF(Y350="",0,Y350),"0")+IFERROR(IF(Y351="",0,Y351),"0")</f>
        <v>0</v>
      </c>
      <c r="Z352" s="68"/>
      <c r="AA352" s="68"/>
    </row>
    <row r="353" spans="1:67" hidden="1" x14ac:dyDescent="0.2">
      <c r="A353" s="400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1"/>
      <c r="O353" s="397" t="s">
        <v>43</v>
      </c>
      <c r="P353" s="398"/>
      <c r="Q353" s="398"/>
      <c r="R353" s="398"/>
      <c r="S353" s="398"/>
      <c r="T353" s="398"/>
      <c r="U353" s="399"/>
      <c r="V353" s="43" t="s">
        <v>0</v>
      </c>
      <c r="W353" s="44">
        <f>IFERROR(SUM(W349:W351),"0")</f>
        <v>0</v>
      </c>
      <c r="X353" s="44">
        <f>IFERROR(SUM(X349:X351),"0")</f>
        <v>0</v>
      </c>
      <c r="Y353" s="43"/>
      <c r="Z353" s="68"/>
      <c r="AA353" s="68"/>
    </row>
    <row r="354" spans="1:67" ht="14.25" hidden="1" customHeight="1" x14ac:dyDescent="0.25">
      <c r="A354" s="402" t="s">
        <v>220</v>
      </c>
      <c r="B354" s="402"/>
      <c r="C354" s="402"/>
      <c r="D354" s="402"/>
      <c r="E354" s="402"/>
      <c r="F354" s="402"/>
      <c r="G354" s="402"/>
      <c r="H354" s="402"/>
      <c r="I354" s="402"/>
      <c r="J354" s="402"/>
      <c r="K354" s="402"/>
      <c r="L354" s="402"/>
      <c r="M354" s="402"/>
      <c r="N354" s="402"/>
      <c r="O354" s="402"/>
      <c r="P354" s="402"/>
      <c r="Q354" s="402"/>
      <c r="R354" s="402"/>
      <c r="S354" s="402"/>
      <c r="T354" s="402"/>
      <c r="U354" s="402"/>
      <c r="V354" s="402"/>
      <c r="W354" s="402"/>
      <c r="X354" s="402"/>
      <c r="Y354" s="402"/>
      <c r="Z354" s="67"/>
      <c r="AA354" s="67"/>
    </row>
    <row r="355" spans="1:67" ht="16.5" hidden="1" customHeight="1" x14ac:dyDescent="0.25">
      <c r="A355" s="64" t="s">
        <v>531</v>
      </c>
      <c r="B355" s="64" t="s">
        <v>532</v>
      </c>
      <c r="C355" s="37">
        <v>4301060314</v>
      </c>
      <c r="D355" s="403">
        <v>4607091384673</v>
      </c>
      <c r="E355" s="403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114</v>
      </c>
      <c r="L355" s="39" t="s">
        <v>80</v>
      </c>
      <c r="M355" s="39"/>
      <c r="N355" s="38">
        <v>30</v>
      </c>
      <c r="O355" s="5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05"/>
      <c r="Q355" s="405"/>
      <c r="R355" s="405"/>
      <c r="S355" s="406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idden="1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1"/>
      <c r="O356" s="397" t="s">
        <v>43</v>
      </c>
      <c r="P356" s="398"/>
      <c r="Q356" s="398"/>
      <c r="R356" s="398"/>
      <c r="S356" s="398"/>
      <c r="T356" s="398"/>
      <c r="U356" s="399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67" hidden="1" x14ac:dyDescent="0.2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1"/>
      <c r="O357" s="397" t="s">
        <v>43</v>
      </c>
      <c r="P357" s="398"/>
      <c r="Q357" s="398"/>
      <c r="R357" s="398"/>
      <c r="S357" s="398"/>
      <c r="T357" s="398"/>
      <c r="U357" s="399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67" ht="16.5" hidden="1" customHeight="1" x14ac:dyDescent="0.25">
      <c r="A358" s="437" t="s">
        <v>533</v>
      </c>
      <c r="B358" s="437"/>
      <c r="C358" s="437"/>
      <c r="D358" s="437"/>
      <c r="E358" s="437"/>
      <c r="F358" s="437"/>
      <c r="G358" s="437"/>
      <c r="H358" s="437"/>
      <c r="I358" s="437"/>
      <c r="J358" s="437"/>
      <c r="K358" s="437"/>
      <c r="L358" s="437"/>
      <c r="M358" s="437"/>
      <c r="N358" s="437"/>
      <c r="O358" s="437"/>
      <c r="P358" s="437"/>
      <c r="Q358" s="437"/>
      <c r="R358" s="437"/>
      <c r="S358" s="437"/>
      <c r="T358" s="437"/>
      <c r="U358" s="437"/>
      <c r="V358" s="437"/>
      <c r="W358" s="437"/>
      <c r="X358" s="437"/>
      <c r="Y358" s="437"/>
      <c r="Z358" s="66"/>
      <c r="AA358" s="66"/>
    </row>
    <row r="359" spans="1:67" ht="14.25" hidden="1" customHeight="1" x14ac:dyDescent="0.25">
      <c r="A359" s="402" t="s">
        <v>118</v>
      </c>
      <c r="B359" s="402"/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02"/>
      <c r="O359" s="402"/>
      <c r="P359" s="402"/>
      <c r="Q359" s="402"/>
      <c r="R359" s="402"/>
      <c r="S359" s="402"/>
      <c r="T359" s="402"/>
      <c r="U359" s="402"/>
      <c r="V359" s="402"/>
      <c r="W359" s="402"/>
      <c r="X359" s="402"/>
      <c r="Y359" s="402"/>
      <c r="Z359" s="67"/>
      <c r="AA359" s="67"/>
    </row>
    <row r="360" spans="1:67" ht="37.5" hidden="1" customHeight="1" x14ac:dyDescent="0.25">
      <c r="A360" s="64" t="s">
        <v>535</v>
      </c>
      <c r="B360" s="64" t="s">
        <v>536</v>
      </c>
      <c r="C360" s="37">
        <v>4301011324</v>
      </c>
      <c r="D360" s="403">
        <v>4607091384185</v>
      </c>
      <c r="E360" s="403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114</v>
      </c>
      <c r="L360" s="39" t="s">
        <v>80</v>
      </c>
      <c r="M360" s="39"/>
      <c r="N360" s="38">
        <v>60</v>
      </c>
      <c r="O360" s="5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05"/>
      <c r="Q360" s="405"/>
      <c r="R360" s="405"/>
      <c r="S360" s="406"/>
      <c r="T360" s="40" t="s">
        <v>48</v>
      </c>
      <c r="U360" s="40" t="s">
        <v>534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8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37.5" hidden="1" customHeight="1" x14ac:dyDescent="0.25">
      <c r="A361" s="64" t="s">
        <v>537</v>
      </c>
      <c r="B361" s="64" t="s">
        <v>538</v>
      </c>
      <c r="C361" s="37">
        <v>4301011312</v>
      </c>
      <c r="D361" s="403">
        <v>4607091384192</v>
      </c>
      <c r="E361" s="403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113</v>
      </c>
      <c r="M361" s="39"/>
      <c r="N361" s="38">
        <v>60</v>
      </c>
      <c r="O361" s="5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05"/>
      <c r="Q361" s="405"/>
      <c r="R361" s="405"/>
      <c r="S361" s="406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9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hidden="1" customHeight="1" x14ac:dyDescent="0.25">
      <c r="A362" s="64" t="s">
        <v>539</v>
      </c>
      <c r="B362" s="64" t="s">
        <v>540</v>
      </c>
      <c r="C362" s="37">
        <v>4301011483</v>
      </c>
      <c r="D362" s="403">
        <v>4680115881907</v>
      </c>
      <c r="E362" s="403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5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05"/>
      <c r="Q362" s="405"/>
      <c r="R362" s="405"/>
      <c r="S362" s="406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hidden="1" customHeight="1" x14ac:dyDescent="0.25">
      <c r="A363" s="64" t="s">
        <v>541</v>
      </c>
      <c r="B363" s="64" t="s">
        <v>542</v>
      </c>
      <c r="C363" s="37">
        <v>4301011655</v>
      </c>
      <c r="D363" s="403">
        <v>4680115883925</v>
      </c>
      <c r="E363" s="403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114</v>
      </c>
      <c r="L363" s="39" t="s">
        <v>80</v>
      </c>
      <c r="M363" s="39"/>
      <c r="N363" s="38">
        <v>60</v>
      </c>
      <c r="O363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05"/>
      <c r="Q363" s="405"/>
      <c r="R363" s="405"/>
      <c r="S363" s="406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hidden="1" customHeight="1" x14ac:dyDescent="0.25">
      <c r="A364" s="64" t="s">
        <v>544</v>
      </c>
      <c r="B364" s="64" t="s">
        <v>545</v>
      </c>
      <c r="C364" s="37">
        <v>4301011303</v>
      </c>
      <c r="D364" s="403">
        <v>4607091384680</v>
      </c>
      <c r="E364" s="403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81</v>
      </c>
      <c r="L364" s="39" t="s">
        <v>80</v>
      </c>
      <c r="M364" s="39"/>
      <c r="N364" s="38">
        <v>60</v>
      </c>
      <c r="O364" s="5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05"/>
      <c r="Q364" s="405"/>
      <c r="R364" s="405"/>
      <c r="S364" s="406"/>
      <c r="T364" s="40" t="s">
        <v>48</v>
      </c>
      <c r="U364" s="40" t="s">
        <v>543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idden="1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1"/>
      <c r="O365" s="397" t="s">
        <v>43</v>
      </c>
      <c r="P365" s="398"/>
      <c r="Q365" s="398"/>
      <c r="R365" s="398"/>
      <c r="S365" s="398"/>
      <c r="T365" s="398"/>
      <c r="U365" s="399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67" hidden="1" x14ac:dyDescent="0.2">
      <c r="A366" s="400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1"/>
      <c r="O366" s="397" t="s">
        <v>43</v>
      </c>
      <c r="P366" s="398"/>
      <c r="Q366" s="398"/>
      <c r="R366" s="398"/>
      <c r="S366" s="398"/>
      <c r="T366" s="398"/>
      <c r="U366" s="399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67" ht="14.25" hidden="1" customHeight="1" x14ac:dyDescent="0.25">
      <c r="A367" s="402" t="s">
        <v>77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402"/>
      <c r="N367" s="402"/>
      <c r="O367" s="402"/>
      <c r="P367" s="402"/>
      <c r="Q367" s="402"/>
      <c r="R367" s="402"/>
      <c r="S367" s="402"/>
      <c r="T367" s="402"/>
      <c r="U367" s="402"/>
      <c r="V367" s="402"/>
      <c r="W367" s="402"/>
      <c r="X367" s="402"/>
      <c r="Y367" s="402"/>
      <c r="Z367" s="67"/>
      <c r="AA367" s="67"/>
    </row>
    <row r="368" spans="1:67" ht="27" hidden="1" customHeight="1" x14ac:dyDescent="0.25">
      <c r="A368" s="64" t="s">
        <v>546</v>
      </c>
      <c r="B368" s="64" t="s">
        <v>547</v>
      </c>
      <c r="C368" s="37">
        <v>4301031139</v>
      </c>
      <c r="D368" s="403">
        <v>4607091384802</v>
      </c>
      <c r="E368" s="403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81</v>
      </c>
      <c r="L368" s="39" t="s">
        <v>80</v>
      </c>
      <c r="M368" s="39"/>
      <c r="N368" s="38">
        <v>35</v>
      </c>
      <c r="O368" s="5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5"/>
      <c r="Q368" s="405"/>
      <c r="R368" s="405"/>
      <c r="S368" s="406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hidden="1" customHeight="1" x14ac:dyDescent="0.25">
      <c r="A369" s="64" t="s">
        <v>548</v>
      </c>
      <c r="B369" s="64" t="s">
        <v>549</v>
      </c>
      <c r="C369" s="37">
        <v>4301031140</v>
      </c>
      <c r="D369" s="403">
        <v>4607091384826</v>
      </c>
      <c r="E369" s="403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84</v>
      </c>
      <c r="L369" s="39" t="s">
        <v>80</v>
      </c>
      <c r="M369" s="39"/>
      <c r="N369" s="38">
        <v>35</v>
      </c>
      <c r="O369" s="5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05"/>
      <c r="Q369" s="405"/>
      <c r="R369" s="405"/>
      <c r="S369" s="406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idden="1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01"/>
      <c r="O370" s="397" t="s">
        <v>43</v>
      </c>
      <c r="P370" s="398"/>
      <c r="Q370" s="398"/>
      <c r="R370" s="398"/>
      <c r="S370" s="398"/>
      <c r="T370" s="398"/>
      <c r="U370" s="399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67" hidden="1" x14ac:dyDescent="0.2">
      <c r="A371" s="400"/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1"/>
      <c r="O371" s="397" t="s">
        <v>43</v>
      </c>
      <c r="P371" s="398"/>
      <c r="Q371" s="398"/>
      <c r="R371" s="398"/>
      <c r="S371" s="398"/>
      <c r="T371" s="398"/>
      <c r="U371" s="399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67" ht="14.25" hidden="1" customHeight="1" x14ac:dyDescent="0.25">
      <c r="A372" s="402" t="s">
        <v>85</v>
      </c>
      <c r="B372" s="402"/>
      <c r="C372" s="402"/>
      <c r="D372" s="402"/>
      <c r="E372" s="402"/>
      <c r="F372" s="402"/>
      <c r="G372" s="402"/>
      <c r="H372" s="402"/>
      <c r="I372" s="402"/>
      <c r="J372" s="402"/>
      <c r="K372" s="402"/>
      <c r="L372" s="402"/>
      <c r="M372" s="402"/>
      <c r="N372" s="402"/>
      <c r="O372" s="402"/>
      <c r="P372" s="402"/>
      <c r="Q372" s="402"/>
      <c r="R372" s="402"/>
      <c r="S372" s="402"/>
      <c r="T372" s="402"/>
      <c r="U372" s="402"/>
      <c r="V372" s="402"/>
      <c r="W372" s="402"/>
      <c r="X372" s="402"/>
      <c r="Y372" s="402"/>
      <c r="Z372" s="67"/>
      <c r="AA372" s="67"/>
    </row>
    <row r="373" spans="1:67" ht="27" hidden="1" customHeight="1" x14ac:dyDescent="0.25">
      <c r="A373" s="64" t="s">
        <v>550</v>
      </c>
      <c r="B373" s="64" t="s">
        <v>551</v>
      </c>
      <c r="C373" s="37">
        <v>4301051303</v>
      </c>
      <c r="D373" s="403">
        <v>4607091384246</v>
      </c>
      <c r="E373" s="403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114</v>
      </c>
      <c r="L373" s="39" t="s">
        <v>80</v>
      </c>
      <c r="M373" s="39"/>
      <c r="N373" s="38">
        <v>40</v>
      </c>
      <c r="O373" s="5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05"/>
      <c r="Q373" s="405"/>
      <c r="R373" s="405"/>
      <c r="S373" s="406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hidden="1" customHeight="1" x14ac:dyDescent="0.25">
      <c r="A374" s="64" t="s">
        <v>552</v>
      </c>
      <c r="B374" s="64" t="s">
        <v>553</v>
      </c>
      <c r="C374" s="37">
        <v>4301051445</v>
      </c>
      <c r="D374" s="403">
        <v>4680115881976</v>
      </c>
      <c r="E374" s="403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114</v>
      </c>
      <c r="L374" s="39" t="s">
        <v>80</v>
      </c>
      <c r="M374" s="39"/>
      <c r="N374" s="38">
        <v>40</v>
      </c>
      <c r="O374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05"/>
      <c r="Q374" s="405"/>
      <c r="R374" s="405"/>
      <c r="S374" s="406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hidden="1" customHeight="1" x14ac:dyDescent="0.25">
      <c r="A375" s="64" t="s">
        <v>554</v>
      </c>
      <c r="B375" s="64" t="s">
        <v>555</v>
      </c>
      <c r="C375" s="37">
        <v>4301051297</v>
      </c>
      <c r="D375" s="403">
        <v>4607091384253</v>
      </c>
      <c r="E375" s="403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05"/>
      <c r="Q375" s="405"/>
      <c r="R375" s="405"/>
      <c r="S375" s="406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hidden="1" customHeight="1" x14ac:dyDescent="0.25">
      <c r="A376" s="64" t="s">
        <v>556</v>
      </c>
      <c r="B376" s="64" t="s">
        <v>557</v>
      </c>
      <c r="C376" s="37">
        <v>4301051444</v>
      </c>
      <c r="D376" s="403">
        <v>4680115881969</v>
      </c>
      <c r="E376" s="403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81</v>
      </c>
      <c r="L376" s="39" t="s">
        <v>80</v>
      </c>
      <c r="M376" s="39"/>
      <c r="N376" s="38">
        <v>40</v>
      </c>
      <c r="O376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05"/>
      <c r="Q376" s="405"/>
      <c r="R376" s="405"/>
      <c r="S376" s="406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idden="1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1"/>
      <c r="O377" s="397" t="s">
        <v>43</v>
      </c>
      <c r="P377" s="398"/>
      <c r="Q377" s="398"/>
      <c r="R377" s="398"/>
      <c r="S377" s="398"/>
      <c r="T377" s="398"/>
      <c r="U377" s="399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67" hidden="1" x14ac:dyDescent="0.2">
      <c r="A378" s="400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1"/>
      <c r="O378" s="397" t="s">
        <v>43</v>
      </c>
      <c r="P378" s="398"/>
      <c r="Q378" s="398"/>
      <c r="R378" s="398"/>
      <c r="S378" s="398"/>
      <c r="T378" s="398"/>
      <c r="U378" s="399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67" ht="14.25" hidden="1" customHeight="1" x14ac:dyDescent="0.25">
      <c r="A379" s="402" t="s">
        <v>220</v>
      </c>
      <c r="B379" s="402"/>
      <c r="C379" s="402"/>
      <c r="D379" s="402"/>
      <c r="E379" s="402"/>
      <c r="F379" s="402"/>
      <c r="G379" s="402"/>
      <c r="H379" s="402"/>
      <c r="I379" s="402"/>
      <c r="J379" s="402"/>
      <c r="K379" s="402"/>
      <c r="L379" s="402"/>
      <c r="M379" s="402"/>
      <c r="N379" s="402"/>
      <c r="O379" s="402"/>
      <c r="P379" s="402"/>
      <c r="Q379" s="402"/>
      <c r="R379" s="402"/>
      <c r="S379" s="402"/>
      <c r="T379" s="402"/>
      <c r="U379" s="402"/>
      <c r="V379" s="402"/>
      <c r="W379" s="402"/>
      <c r="X379" s="402"/>
      <c r="Y379" s="402"/>
      <c r="Z379" s="67"/>
      <c r="AA379" s="67"/>
    </row>
    <row r="380" spans="1:67" ht="27" hidden="1" customHeight="1" x14ac:dyDescent="0.25">
      <c r="A380" s="64" t="s">
        <v>558</v>
      </c>
      <c r="B380" s="64" t="s">
        <v>559</v>
      </c>
      <c r="C380" s="37">
        <v>4301060322</v>
      </c>
      <c r="D380" s="403">
        <v>4607091389357</v>
      </c>
      <c r="E380" s="403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114</v>
      </c>
      <c r="L380" s="39" t="s">
        <v>80</v>
      </c>
      <c r="M380" s="39"/>
      <c r="N380" s="38">
        <v>40</v>
      </c>
      <c r="O380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05"/>
      <c r="Q380" s="405"/>
      <c r="R380" s="405"/>
      <c r="S380" s="406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idden="1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1"/>
      <c r="O381" s="397" t="s">
        <v>43</v>
      </c>
      <c r="P381" s="398"/>
      <c r="Q381" s="398"/>
      <c r="R381" s="398"/>
      <c r="S381" s="398"/>
      <c r="T381" s="398"/>
      <c r="U381" s="399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67" hidden="1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01"/>
      <c r="O382" s="397" t="s">
        <v>43</v>
      </c>
      <c r="P382" s="398"/>
      <c r="Q382" s="398"/>
      <c r="R382" s="398"/>
      <c r="S382" s="398"/>
      <c r="T382" s="398"/>
      <c r="U382" s="399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67" ht="27.75" hidden="1" customHeight="1" x14ac:dyDescent="0.2">
      <c r="A383" s="436" t="s">
        <v>560</v>
      </c>
      <c r="B383" s="436"/>
      <c r="C383" s="436"/>
      <c r="D383" s="436"/>
      <c r="E383" s="436"/>
      <c r="F383" s="436"/>
      <c r="G383" s="436"/>
      <c r="H383" s="436"/>
      <c r="I383" s="436"/>
      <c r="J383" s="436"/>
      <c r="K383" s="436"/>
      <c r="L383" s="436"/>
      <c r="M383" s="436"/>
      <c r="N383" s="436"/>
      <c r="O383" s="436"/>
      <c r="P383" s="436"/>
      <c r="Q383" s="436"/>
      <c r="R383" s="436"/>
      <c r="S383" s="436"/>
      <c r="T383" s="436"/>
      <c r="U383" s="436"/>
      <c r="V383" s="436"/>
      <c r="W383" s="436"/>
      <c r="X383" s="436"/>
      <c r="Y383" s="436"/>
      <c r="Z383" s="55"/>
      <c r="AA383" s="55"/>
    </row>
    <row r="384" spans="1:67" ht="16.5" hidden="1" customHeight="1" x14ac:dyDescent="0.25">
      <c r="A384" s="437" t="s">
        <v>561</v>
      </c>
      <c r="B384" s="437"/>
      <c r="C384" s="437"/>
      <c r="D384" s="437"/>
      <c r="E384" s="437"/>
      <c r="F384" s="437"/>
      <c r="G384" s="437"/>
      <c r="H384" s="437"/>
      <c r="I384" s="437"/>
      <c r="J384" s="437"/>
      <c r="K384" s="437"/>
      <c r="L384" s="437"/>
      <c r="M384" s="437"/>
      <c r="N384" s="437"/>
      <c r="O384" s="437"/>
      <c r="P384" s="437"/>
      <c r="Q384" s="437"/>
      <c r="R384" s="437"/>
      <c r="S384" s="437"/>
      <c r="T384" s="437"/>
      <c r="U384" s="437"/>
      <c r="V384" s="437"/>
      <c r="W384" s="437"/>
      <c r="X384" s="437"/>
      <c r="Y384" s="437"/>
      <c r="Z384" s="66"/>
      <c r="AA384" s="66"/>
    </row>
    <row r="385" spans="1:67" ht="14.25" hidden="1" customHeight="1" x14ac:dyDescent="0.25">
      <c r="A385" s="402" t="s">
        <v>118</v>
      </c>
      <c r="B385" s="402"/>
      <c r="C385" s="402"/>
      <c r="D385" s="402"/>
      <c r="E385" s="402"/>
      <c r="F385" s="402"/>
      <c r="G385" s="402"/>
      <c r="H385" s="402"/>
      <c r="I385" s="402"/>
      <c r="J385" s="402"/>
      <c r="K385" s="402"/>
      <c r="L385" s="402"/>
      <c r="M385" s="402"/>
      <c r="N385" s="402"/>
      <c r="O385" s="402"/>
      <c r="P385" s="402"/>
      <c r="Q385" s="402"/>
      <c r="R385" s="402"/>
      <c r="S385" s="402"/>
      <c r="T385" s="402"/>
      <c r="U385" s="402"/>
      <c r="V385" s="402"/>
      <c r="W385" s="402"/>
      <c r="X385" s="402"/>
      <c r="Y385" s="402"/>
      <c r="Z385" s="67"/>
      <c r="AA385" s="67"/>
    </row>
    <row r="386" spans="1:67" ht="27" hidden="1" customHeight="1" x14ac:dyDescent="0.25">
      <c r="A386" s="64" t="s">
        <v>562</v>
      </c>
      <c r="B386" s="64" t="s">
        <v>563</v>
      </c>
      <c r="C386" s="37">
        <v>4301011428</v>
      </c>
      <c r="D386" s="403">
        <v>4607091389708</v>
      </c>
      <c r="E386" s="403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113</v>
      </c>
      <c r="M386" s="39"/>
      <c r="N386" s="38">
        <v>50</v>
      </c>
      <c r="O386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05"/>
      <c r="Q386" s="405"/>
      <c r="R386" s="405"/>
      <c r="S386" s="406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300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t="27" hidden="1" customHeight="1" x14ac:dyDescent="0.25">
      <c r="A387" s="64" t="s">
        <v>564</v>
      </c>
      <c r="B387" s="64" t="s">
        <v>565</v>
      </c>
      <c r="C387" s="37">
        <v>4301011427</v>
      </c>
      <c r="D387" s="403">
        <v>4607091389692</v>
      </c>
      <c r="E387" s="403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81</v>
      </c>
      <c r="L387" s="39" t="s">
        <v>113</v>
      </c>
      <c r="M387" s="39"/>
      <c r="N387" s="38">
        <v>50</v>
      </c>
      <c r="O387" s="5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05"/>
      <c r="Q387" s="405"/>
      <c r="R387" s="405"/>
      <c r="S387" s="406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301" t="s">
        <v>67</v>
      </c>
      <c r="BL387" s="80">
        <f>IFERROR(W387*I387/H387,"0")</f>
        <v>0</v>
      </c>
      <c r="BM387" s="80">
        <f>IFERROR(X387*I387/H387,"0")</f>
        <v>0</v>
      </c>
      <c r="BN387" s="80">
        <f>IFERROR(1/J387*(W387/H387),"0")</f>
        <v>0</v>
      </c>
      <c r="BO387" s="80">
        <f>IFERROR(1/J387*(X387/H387),"0")</f>
        <v>0</v>
      </c>
    </row>
    <row r="388" spans="1:67" hidden="1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1"/>
      <c r="O388" s="397" t="s">
        <v>43</v>
      </c>
      <c r="P388" s="398"/>
      <c r="Q388" s="398"/>
      <c r="R388" s="398"/>
      <c r="S388" s="398"/>
      <c r="T388" s="398"/>
      <c r="U388" s="399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67" hidden="1" x14ac:dyDescent="0.2">
      <c r="A389" s="400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1"/>
      <c r="O389" s="397" t="s">
        <v>43</v>
      </c>
      <c r="P389" s="398"/>
      <c r="Q389" s="398"/>
      <c r="R389" s="398"/>
      <c r="S389" s="398"/>
      <c r="T389" s="398"/>
      <c r="U389" s="399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67" ht="14.25" hidden="1" customHeight="1" x14ac:dyDescent="0.25">
      <c r="A390" s="402" t="s">
        <v>77</v>
      </c>
      <c r="B390" s="402"/>
      <c r="C390" s="402"/>
      <c r="D390" s="402"/>
      <c r="E390" s="402"/>
      <c r="F390" s="402"/>
      <c r="G390" s="402"/>
      <c r="H390" s="402"/>
      <c r="I390" s="402"/>
      <c r="J390" s="402"/>
      <c r="K390" s="402"/>
      <c r="L390" s="402"/>
      <c r="M390" s="402"/>
      <c r="N390" s="402"/>
      <c r="O390" s="402"/>
      <c r="P390" s="402"/>
      <c r="Q390" s="402"/>
      <c r="R390" s="402"/>
      <c r="S390" s="402"/>
      <c r="T390" s="402"/>
      <c r="U390" s="402"/>
      <c r="V390" s="402"/>
      <c r="W390" s="402"/>
      <c r="X390" s="402"/>
      <c r="Y390" s="402"/>
      <c r="Z390" s="67"/>
      <c r="AA390" s="67"/>
    </row>
    <row r="391" spans="1:67" ht="27" hidden="1" customHeight="1" x14ac:dyDescent="0.25">
      <c r="A391" s="64" t="s">
        <v>566</v>
      </c>
      <c r="B391" s="64" t="s">
        <v>567</v>
      </c>
      <c r="C391" s="37">
        <v>4301031177</v>
      </c>
      <c r="D391" s="403">
        <v>4607091389753</v>
      </c>
      <c r="E391" s="40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05"/>
      <c r="Q391" s="405"/>
      <c r="R391" s="405"/>
      <c r="S391" s="406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75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ref="BL391:BL403" si="76">IFERROR(W391*I391/H391,"0")</f>
        <v>0</v>
      </c>
      <c r="BM391" s="80">
        <f t="shared" ref="BM391:BM403" si="77">IFERROR(X391*I391/H391,"0")</f>
        <v>0</v>
      </c>
      <c r="BN391" s="80">
        <f t="shared" ref="BN391:BN403" si="78">IFERROR(1/J391*(W391/H391),"0")</f>
        <v>0</v>
      </c>
      <c r="BO391" s="80">
        <f t="shared" ref="BO391:BO403" si="79">IFERROR(1/J391*(X391/H391),"0")</f>
        <v>0</v>
      </c>
    </row>
    <row r="392" spans="1:67" ht="27" hidden="1" customHeight="1" x14ac:dyDescent="0.25">
      <c r="A392" s="64" t="s">
        <v>568</v>
      </c>
      <c r="B392" s="64" t="s">
        <v>569</v>
      </c>
      <c r="C392" s="37">
        <v>4301031174</v>
      </c>
      <c r="D392" s="403">
        <v>4607091389760</v>
      </c>
      <c r="E392" s="403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05"/>
      <c r="Q392" s="405"/>
      <c r="R392" s="405"/>
      <c r="S392" s="406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5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6"/>
        <v>0</v>
      </c>
      <c r="BM392" s="80">
        <f t="shared" si="77"/>
        <v>0</v>
      </c>
      <c r="BN392" s="80">
        <f t="shared" si="78"/>
        <v>0</v>
      </c>
      <c r="BO392" s="80">
        <f t="shared" si="79"/>
        <v>0</v>
      </c>
    </row>
    <row r="393" spans="1:67" ht="27" hidden="1" customHeight="1" x14ac:dyDescent="0.25">
      <c r="A393" s="64" t="s">
        <v>570</v>
      </c>
      <c r="B393" s="64" t="s">
        <v>571</v>
      </c>
      <c r="C393" s="37">
        <v>4301031175</v>
      </c>
      <c r="D393" s="403">
        <v>4607091389746</v>
      </c>
      <c r="E393" s="403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45</v>
      </c>
      <c r="O393" s="4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05"/>
      <c r="Q393" s="405"/>
      <c r="R393" s="405"/>
      <c r="S393" s="406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5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6"/>
        <v>0</v>
      </c>
      <c r="BM393" s="80">
        <f t="shared" si="77"/>
        <v>0</v>
      </c>
      <c r="BN393" s="80">
        <f t="shared" si="78"/>
        <v>0</v>
      </c>
      <c r="BO393" s="80">
        <f t="shared" si="79"/>
        <v>0</v>
      </c>
    </row>
    <row r="394" spans="1:67" ht="37.5" hidden="1" customHeight="1" x14ac:dyDescent="0.25">
      <c r="A394" s="64" t="s">
        <v>572</v>
      </c>
      <c r="B394" s="64" t="s">
        <v>573</v>
      </c>
      <c r="C394" s="37">
        <v>4301031236</v>
      </c>
      <c r="D394" s="403">
        <v>4680115882928</v>
      </c>
      <c r="E394" s="403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81</v>
      </c>
      <c r="L394" s="39" t="s">
        <v>80</v>
      </c>
      <c r="M394" s="39"/>
      <c r="N394" s="38">
        <v>35</v>
      </c>
      <c r="O394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05"/>
      <c r="Q394" s="405"/>
      <c r="R394" s="405"/>
      <c r="S394" s="406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5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6"/>
        <v>0</v>
      </c>
      <c r="BM394" s="80">
        <f t="shared" si="77"/>
        <v>0</v>
      </c>
      <c r="BN394" s="80">
        <f t="shared" si="78"/>
        <v>0</v>
      </c>
      <c r="BO394" s="80">
        <f t="shared" si="79"/>
        <v>0</v>
      </c>
    </row>
    <row r="395" spans="1:67" ht="27" hidden="1" customHeight="1" x14ac:dyDescent="0.25">
      <c r="A395" s="64" t="s">
        <v>574</v>
      </c>
      <c r="B395" s="64" t="s">
        <v>575</v>
      </c>
      <c r="C395" s="37">
        <v>4301031257</v>
      </c>
      <c r="D395" s="403">
        <v>4680115883147</v>
      </c>
      <c r="E395" s="403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05"/>
      <c r="Q395" s="405"/>
      <c r="R395" s="405"/>
      <c r="S395" s="406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5"/>
        <v>0</v>
      </c>
      <c r="Y395" s="42" t="str">
        <f t="shared" ref="Y395:Y403" si="80">IFERROR(IF(X395=0,"",ROUNDUP(X395/H395,0)*0.00502),"")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6"/>
        <v>0</v>
      </c>
      <c r="BM395" s="80">
        <f t="shared" si="77"/>
        <v>0</v>
      </c>
      <c r="BN395" s="80">
        <f t="shared" si="78"/>
        <v>0</v>
      </c>
      <c r="BO395" s="80">
        <f t="shared" si="79"/>
        <v>0</v>
      </c>
    </row>
    <row r="396" spans="1:67" ht="27" hidden="1" customHeight="1" x14ac:dyDescent="0.25">
      <c r="A396" s="64" t="s">
        <v>576</v>
      </c>
      <c r="B396" s="64" t="s">
        <v>577</v>
      </c>
      <c r="C396" s="37">
        <v>4301031178</v>
      </c>
      <c r="D396" s="403">
        <v>4607091384338</v>
      </c>
      <c r="E396" s="403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05"/>
      <c r="Q396" s="405"/>
      <c r="R396" s="405"/>
      <c r="S396" s="406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5"/>
        <v>0</v>
      </c>
      <c r="Y396" s="42" t="str">
        <f t="shared" si="80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6"/>
        <v>0</v>
      </c>
      <c r="BM396" s="80">
        <f t="shared" si="77"/>
        <v>0</v>
      </c>
      <c r="BN396" s="80">
        <f t="shared" si="78"/>
        <v>0</v>
      </c>
      <c r="BO396" s="80">
        <f t="shared" si="79"/>
        <v>0</v>
      </c>
    </row>
    <row r="397" spans="1:67" ht="37.5" hidden="1" customHeight="1" x14ac:dyDescent="0.25">
      <c r="A397" s="64" t="s">
        <v>578</v>
      </c>
      <c r="B397" s="64" t="s">
        <v>579</v>
      </c>
      <c r="C397" s="37">
        <v>4301031254</v>
      </c>
      <c r="D397" s="403">
        <v>4680115883154</v>
      </c>
      <c r="E397" s="40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5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05"/>
      <c r="Q397" s="405"/>
      <c r="R397" s="405"/>
      <c r="S397" s="406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5"/>
        <v>0</v>
      </c>
      <c r="Y397" s="42" t="str">
        <f t="shared" si="80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6"/>
        <v>0</v>
      </c>
      <c r="BM397" s="80">
        <f t="shared" si="77"/>
        <v>0</v>
      </c>
      <c r="BN397" s="80">
        <f t="shared" si="78"/>
        <v>0</v>
      </c>
      <c r="BO397" s="80">
        <f t="shared" si="79"/>
        <v>0</v>
      </c>
    </row>
    <row r="398" spans="1:67" ht="37.5" hidden="1" customHeight="1" x14ac:dyDescent="0.25">
      <c r="A398" s="64" t="s">
        <v>580</v>
      </c>
      <c r="B398" s="64" t="s">
        <v>581</v>
      </c>
      <c r="C398" s="37">
        <v>4301031171</v>
      </c>
      <c r="D398" s="403">
        <v>4607091389524</v>
      </c>
      <c r="E398" s="40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05"/>
      <c r="Q398" s="405"/>
      <c r="R398" s="405"/>
      <c r="S398" s="406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80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6"/>
        <v>0</v>
      </c>
      <c r="BM398" s="80">
        <f t="shared" si="77"/>
        <v>0</v>
      </c>
      <c r="BN398" s="80">
        <f t="shared" si="78"/>
        <v>0</v>
      </c>
      <c r="BO398" s="80">
        <f t="shared" si="79"/>
        <v>0</v>
      </c>
    </row>
    <row r="399" spans="1:67" ht="27" hidden="1" customHeight="1" x14ac:dyDescent="0.25">
      <c r="A399" s="64" t="s">
        <v>582</v>
      </c>
      <c r="B399" s="64" t="s">
        <v>583</v>
      </c>
      <c r="C399" s="37">
        <v>4301031258</v>
      </c>
      <c r="D399" s="403">
        <v>4680115883161</v>
      </c>
      <c r="E399" s="403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05"/>
      <c r="Q399" s="405"/>
      <c r="R399" s="405"/>
      <c r="S399" s="406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80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6"/>
        <v>0</v>
      </c>
      <c r="BM399" s="80">
        <f t="shared" si="77"/>
        <v>0</v>
      </c>
      <c r="BN399" s="80">
        <f t="shared" si="78"/>
        <v>0</v>
      </c>
      <c r="BO399" s="80">
        <f t="shared" si="79"/>
        <v>0</v>
      </c>
    </row>
    <row r="400" spans="1:67" ht="27" hidden="1" customHeight="1" x14ac:dyDescent="0.25">
      <c r="A400" s="64" t="s">
        <v>584</v>
      </c>
      <c r="B400" s="64" t="s">
        <v>585</v>
      </c>
      <c r="C400" s="37">
        <v>4301031170</v>
      </c>
      <c r="D400" s="403">
        <v>4607091384345</v>
      </c>
      <c r="E400" s="403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05"/>
      <c r="Q400" s="405"/>
      <c r="R400" s="405"/>
      <c r="S400" s="406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80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6"/>
        <v>0</v>
      </c>
      <c r="BM400" s="80">
        <f t="shared" si="77"/>
        <v>0</v>
      </c>
      <c r="BN400" s="80">
        <f t="shared" si="78"/>
        <v>0</v>
      </c>
      <c r="BO400" s="80">
        <f t="shared" si="79"/>
        <v>0</v>
      </c>
    </row>
    <row r="401" spans="1:67" ht="27" hidden="1" customHeight="1" x14ac:dyDescent="0.25">
      <c r="A401" s="64" t="s">
        <v>586</v>
      </c>
      <c r="B401" s="64" t="s">
        <v>587</v>
      </c>
      <c r="C401" s="37">
        <v>4301031256</v>
      </c>
      <c r="D401" s="403">
        <v>4680115883178</v>
      </c>
      <c r="E401" s="40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9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05"/>
      <c r="Q401" s="405"/>
      <c r="R401" s="405"/>
      <c r="S401" s="406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80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6"/>
        <v>0</v>
      </c>
      <c r="BM401" s="80">
        <f t="shared" si="77"/>
        <v>0</v>
      </c>
      <c r="BN401" s="80">
        <f t="shared" si="78"/>
        <v>0</v>
      </c>
      <c r="BO401" s="80">
        <f t="shared" si="79"/>
        <v>0</v>
      </c>
    </row>
    <row r="402" spans="1:67" ht="27" hidden="1" customHeight="1" x14ac:dyDescent="0.25">
      <c r="A402" s="64" t="s">
        <v>588</v>
      </c>
      <c r="B402" s="64" t="s">
        <v>589</v>
      </c>
      <c r="C402" s="37">
        <v>4301031172</v>
      </c>
      <c r="D402" s="403">
        <v>4607091389531</v>
      </c>
      <c r="E402" s="403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05"/>
      <c r="Q402" s="405"/>
      <c r="R402" s="405"/>
      <c r="S402" s="406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80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6"/>
        <v>0</v>
      </c>
      <c r="BM402" s="80">
        <f t="shared" si="77"/>
        <v>0</v>
      </c>
      <c r="BN402" s="80">
        <f t="shared" si="78"/>
        <v>0</v>
      </c>
      <c r="BO402" s="80">
        <f t="shared" si="79"/>
        <v>0</v>
      </c>
    </row>
    <row r="403" spans="1:67" ht="27" hidden="1" customHeight="1" x14ac:dyDescent="0.25">
      <c r="A403" s="64" t="s">
        <v>590</v>
      </c>
      <c r="B403" s="64" t="s">
        <v>591</v>
      </c>
      <c r="C403" s="37">
        <v>4301031255</v>
      </c>
      <c r="D403" s="403">
        <v>4680115883185</v>
      </c>
      <c r="E403" s="403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05"/>
      <c r="Q403" s="405"/>
      <c r="R403" s="405"/>
      <c r="S403" s="406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80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6"/>
        <v>0</v>
      </c>
      <c r="BM403" s="80">
        <f t="shared" si="77"/>
        <v>0</v>
      </c>
      <c r="BN403" s="80">
        <f t="shared" si="78"/>
        <v>0</v>
      </c>
      <c r="BO403" s="80">
        <f t="shared" si="79"/>
        <v>0</v>
      </c>
    </row>
    <row r="404" spans="1:67" hidden="1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1"/>
      <c r="O404" s="397" t="s">
        <v>43</v>
      </c>
      <c r="P404" s="398"/>
      <c r="Q404" s="398"/>
      <c r="R404" s="398"/>
      <c r="S404" s="398"/>
      <c r="T404" s="398"/>
      <c r="U404" s="399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67" hidden="1" x14ac:dyDescent="0.2">
      <c r="A405" s="400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1"/>
      <c r="O405" s="397" t="s">
        <v>43</v>
      </c>
      <c r="P405" s="398"/>
      <c r="Q405" s="398"/>
      <c r="R405" s="398"/>
      <c r="S405" s="398"/>
      <c r="T405" s="398"/>
      <c r="U405" s="399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67" ht="14.25" hidden="1" customHeight="1" x14ac:dyDescent="0.25">
      <c r="A406" s="402" t="s">
        <v>85</v>
      </c>
      <c r="B406" s="402"/>
      <c r="C406" s="402"/>
      <c r="D406" s="402"/>
      <c r="E406" s="402"/>
      <c r="F406" s="402"/>
      <c r="G406" s="402"/>
      <c r="H406" s="402"/>
      <c r="I406" s="402"/>
      <c r="J406" s="402"/>
      <c r="K406" s="402"/>
      <c r="L406" s="402"/>
      <c r="M406" s="402"/>
      <c r="N406" s="402"/>
      <c r="O406" s="402"/>
      <c r="P406" s="402"/>
      <c r="Q406" s="402"/>
      <c r="R406" s="402"/>
      <c r="S406" s="402"/>
      <c r="T406" s="402"/>
      <c r="U406" s="402"/>
      <c r="V406" s="402"/>
      <c r="W406" s="402"/>
      <c r="X406" s="402"/>
      <c r="Y406" s="402"/>
      <c r="Z406" s="67"/>
      <c r="AA406" s="67"/>
    </row>
    <row r="407" spans="1:67" ht="27" hidden="1" customHeight="1" x14ac:dyDescent="0.25">
      <c r="A407" s="64" t="s">
        <v>592</v>
      </c>
      <c r="B407" s="64" t="s">
        <v>593</v>
      </c>
      <c r="C407" s="37">
        <v>4301051258</v>
      </c>
      <c r="D407" s="403">
        <v>4607091389685</v>
      </c>
      <c r="E407" s="403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114</v>
      </c>
      <c r="L407" s="39" t="s">
        <v>133</v>
      </c>
      <c r="M407" s="39"/>
      <c r="N407" s="38">
        <v>45</v>
      </c>
      <c r="O407" s="4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05"/>
      <c r="Q407" s="405"/>
      <c r="R407" s="405"/>
      <c r="S407" s="406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80"/>
      <c r="BB407" s="315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hidden="1" customHeight="1" x14ac:dyDescent="0.25">
      <c r="A408" s="64" t="s">
        <v>594</v>
      </c>
      <c r="B408" s="64" t="s">
        <v>595</v>
      </c>
      <c r="C408" s="37">
        <v>4301051431</v>
      </c>
      <c r="D408" s="403">
        <v>4607091389654</v>
      </c>
      <c r="E408" s="403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81</v>
      </c>
      <c r="L408" s="39" t="s">
        <v>133</v>
      </c>
      <c r="M408" s="39"/>
      <c r="N408" s="38">
        <v>45</v>
      </c>
      <c r="O408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05"/>
      <c r="Q408" s="405"/>
      <c r="R408" s="405"/>
      <c r="S408" s="406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80"/>
      <c r="BB408" s="316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ht="27" hidden="1" customHeight="1" x14ac:dyDescent="0.25">
      <c r="A409" s="64" t="s">
        <v>596</v>
      </c>
      <c r="B409" s="64" t="s">
        <v>597</v>
      </c>
      <c r="C409" s="37">
        <v>4301051284</v>
      </c>
      <c r="D409" s="403">
        <v>4607091384352</v>
      </c>
      <c r="E409" s="403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81</v>
      </c>
      <c r="L409" s="39" t="s">
        <v>133</v>
      </c>
      <c r="M409" s="39"/>
      <c r="N409" s="38">
        <v>45</v>
      </c>
      <c r="O409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05"/>
      <c r="Q409" s="405"/>
      <c r="R409" s="405"/>
      <c r="S409" s="406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80"/>
      <c r="BB409" s="317" t="s">
        <v>67</v>
      </c>
      <c r="BL409" s="80">
        <f>IFERROR(W409*I409/H409,"0")</f>
        <v>0</v>
      </c>
      <c r="BM409" s="80">
        <f>IFERROR(X409*I409/H409,"0")</f>
        <v>0</v>
      </c>
      <c r="BN409" s="80">
        <f>IFERROR(1/J409*(W409/H409),"0")</f>
        <v>0</v>
      </c>
      <c r="BO409" s="80">
        <f>IFERROR(1/J409*(X409/H409),"0")</f>
        <v>0</v>
      </c>
    </row>
    <row r="410" spans="1:67" hidden="1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1"/>
      <c r="O410" s="397" t="s">
        <v>43</v>
      </c>
      <c r="P410" s="398"/>
      <c r="Q410" s="398"/>
      <c r="R410" s="398"/>
      <c r="S410" s="398"/>
      <c r="T410" s="398"/>
      <c r="U410" s="399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67" hidden="1" x14ac:dyDescent="0.2">
      <c r="A411" s="400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1"/>
      <c r="O411" s="397" t="s">
        <v>43</v>
      </c>
      <c r="P411" s="398"/>
      <c r="Q411" s="398"/>
      <c r="R411" s="398"/>
      <c r="S411" s="398"/>
      <c r="T411" s="398"/>
      <c r="U411" s="399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67" ht="14.25" hidden="1" customHeight="1" x14ac:dyDescent="0.25">
      <c r="A412" s="402" t="s">
        <v>220</v>
      </c>
      <c r="B412" s="402"/>
      <c r="C412" s="402"/>
      <c r="D412" s="402"/>
      <c r="E412" s="402"/>
      <c r="F412" s="402"/>
      <c r="G412" s="402"/>
      <c r="H412" s="402"/>
      <c r="I412" s="402"/>
      <c r="J412" s="402"/>
      <c r="K412" s="402"/>
      <c r="L412" s="402"/>
      <c r="M412" s="402"/>
      <c r="N412" s="402"/>
      <c r="O412" s="402"/>
      <c r="P412" s="402"/>
      <c r="Q412" s="402"/>
      <c r="R412" s="402"/>
      <c r="S412" s="402"/>
      <c r="T412" s="402"/>
      <c r="U412" s="402"/>
      <c r="V412" s="402"/>
      <c r="W412" s="402"/>
      <c r="X412" s="402"/>
      <c r="Y412" s="402"/>
      <c r="Z412" s="67"/>
      <c r="AA412" s="67"/>
    </row>
    <row r="413" spans="1:67" ht="27" hidden="1" customHeight="1" x14ac:dyDescent="0.25">
      <c r="A413" s="64" t="s">
        <v>598</v>
      </c>
      <c r="B413" s="64" t="s">
        <v>599</v>
      </c>
      <c r="C413" s="37">
        <v>4301060352</v>
      </c>
      <c r="D413" s="403">
        <v>4680115881648</v>
      </c>
      <c r="E413" s="403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80</v>
      </c>
      <c r="M413" s="39"/>
      <c r="N413" s="38">
        <v>35</v>
      </c>
      <c r="O413" s="4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05"/>
      <c r="Q413" s="405"/>
      <c r="R413" s="405"/>
      <c r="S413" s="406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80"/>
      <c r="BB413" s="318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idden="1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1"/>
      <c r="O414" s="397" t="s">
        <v>43</v>
      </c>
      <c r="P414" s="398"/>
      <c r="Q414" s="398"/>
      <c r="R414" s="398"/>
      <c r="S414" s="398"/>
      <c r="T414" s="398"/>
      <c r="U414" s="399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67" hidden="1" x14ac:dyDescent="0.2">
      <c r="A415" s="400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1"/>
      <c r="O415" s="397" t="s">
        <v>43</v>
      </c>
      <c r="P415" s="398"/>
      <c r="Q415" s="398"/>
      <c r="R415" s="398"/>
      <c r="S415" s="398"/>
      <c r="T415" s="398"/>
      <c r="U415" s="399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67" ht="14.25" hidden="1" customHeight="1" x14ac:dyDescent="0.25">
      <c r="A416" s="402" t="s">
        <v>99</v>
      </c>
      <c r="B416" s="402"/>
      <c r="C416" s="402"/>
      <c r="D416" s="402"/>
      <c r="E416" s="402"/>
      <c r="F416" s="402"/>
      <c r="G416" s="402"/>
      <c r="H416" s="402"/>
      <c r="I416" s="402"/>
      <c r="J416" s="402"/>
      <c r="K416" s="402"/>
      <c r="L416" s="402"/>
      <c r="M416" s="402"/>
      <c r="N416" s="402"/>
      <c r="O416" s="402"/>
      <c r="P416" s="402"/>
      <c r="Q416" s="402"/>
      <c r="R416" s="402"/>
      <c r="S416" s="402"/>
      <c r="T416" s="402"/>
      <c r="U416" s="402"/>
      <c r="V416" s="402"/>
      <c r="W416" s="402"/>
      <c r="X416" s="402"/>
      <c r="Y416" s="402"/>
      <c r="Z416" s="67"/>
      <c r="AA416" s="67"/>
    </row>
    <row r="417" spans="1:67" ht="27" hidden="1" customHeight="1" x14ac:dyDescent="0.25">
      <c r="A417" s="64" t="s">
        <v>600</v>
      </c>
      <c r="B417" s="64" t="s">
        <v>601</v>
      </c>
      <c r="C417" s="37">
        <v>4301032045</v>
      </c>
      <c r="D417" s="403">
        <v>4680115884335</v>
      </c>
      <c r="E417" s="40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603</v>
      </c>
      <c r="L417" s="39" t="s">
        <v>602</v>
      </c>
      <c r="M417" s="39"/>
      <c r="N417" s="38">
        <v>60</v>
      </c>
      <c r="O417" s="4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05"/>
      <c r="Q417" s="405"/>
      <c r="R417" s="405"/>
      <c r="S417" s="406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9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hidden="1" customHeight="1" x14ac:dyDescent="0.25">
      <c r="A418" s="64" t="s">
        <v>604</v>
      </c>
      <c r="B418" s="64" t="s">
        <v>605</v>
      </c>
      <c r="C418" s="37">
        <v>4301032047</v>
      </c>
      <c r="D418" s="403">
        <v>4680115884342</v>
      </c>
      <c r="E418" s="403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603</v>
      </c>
      <c r="L418" s="39" t="s">
        <v>602</v>
      </c>
      <c r="M418" s="39"/>
      <c r="N418" s="38">
        <v>60</v>
      </c>
      <c r="O418" s="48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05"/>
      <c r="Q418" s="405"/>
      <c r="R418" s="405"/>
      <c r="S418" s="406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0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t="27" hidden="1" customHeight="1" x14ac:dyDescent="0.25">
      <c r="A419" s="64" t="s">
        <v>606</v>
      </c>
      <c r="B419" s="64" t="s">
        <v>607</v>
      </c>
      <c r="C419" s="37">
        <v>4301170011</v>
      </c>
      <c r="D419" s="403">
        <v>4680115884113</v>
      </c>
      <c r="E419" s="403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603</v>
      </c>
      <c r="L419" s="39" t="s">
        <v>602</v>
      </c>
      <c r="M419" s="39"/>
      <c r="N419" s="38">
        <v>150</v>
      </c>
      <c r="O419" s="4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05"/>
      <c r="Q419" s="405"/>
      <c r="R419" s="405"/>
      <c r="S419" s="406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21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1"/>
      <c r="O420" s="397" t="s">
        <v>43</v>
      </c>
      <c r="P420" s="398"/>
      <c r="Q420" s="398"/>
      <c r="R420" s="398"/>
      <c r="S420" s="398"/>
      <c r="T420" s="398"/>
      <c r="U420" s="399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67" hidden="1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1"/>
      <c r="O421" s="397" t="s">
        <v>43</v>
      </c>
      <c r="P421" s="398"/>
      <c r="Q421" s="398"/>
      <c r="R421" s="398"/>
      <c r="S421" s="398"/>
      <c r="T421" s="398"/>
      <c r="U421" s="399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67" ht="16.5" hidden="1" customHeight="1" x14ac:dyDescent="0.25">
      <c r="A422" s="437" t="s">
        <v>608</v>
      </c>
      <c r="B422" s="437"/>
      <c r="C422" s="437"/>
      <c r="D422" s="437"/>
      <c r="E422" s="437"/>
      <c r="F422" s="437"/>
      <c r="G422" s="437"/>
      <c r="H422" s="437"/>
      <c r="I422" s="437"/>
      <c r="J422" s="437"/>
      <c r="K422" s="437"/>
      <c r="L422" s="437"/>
      <c r="M422" s="437"/>
      <c r="N422" s="437"/>
      <c r="O422" s="437"/>
      <c r="P422" s="437"/>
      <c r="Q422" s="437"/>
      <c r="R422" s="437"/>
      <c r="S422" s="437"/>
      <c r="T422" s="437"/>
      <c r="U422" s="437"/>
      <c r="V422" s="437"/>
      <c r="W422" s="437"/>
      <c r="X422" s="437"/>
      <c r="Y422" s="437"/>
      <c r="Z422" s="66"/>
      <c r="AA422" s="66"/>
    </row>
    <row r="423" spans="1:67" ht="14.25" hidden="1" customHeight="1" x14ac:dyDescent="0.25">
      <c r="A423" s="402" t="s">
        <v>110</v>
      </c>
      <c r="B423" s="402"/>
      <c r="C423" s="402"/>
      <c r="D423" s="402"/>
      <c r="E423" s="402"/>
      <c r="F423" s="402"/>
      <c r="G423" s="402"/>
      <c r="H423" s="402"/>
      <c r="I423" s="402"/>
      <c r="J423" s="402"/>
      <c r="K423" s="402"/>
      <c r="L423" s="402"/>
      <c r="M423" s="402"/>
      <c r="N423" s="402"/>
      <c r="O423" s="402"/>
      <c r="P423" s="402"/>
      <c r="Q423" s="402"/>
      <c r="R423" s="402"/>
      <c r="S423" s="402"/>
      <c r="T423" s="402"/>
      <c r="U423" s="402"/>
      <c r="V423" s="402"/>
      <c r="W423" s="402"/>
      <c r="X423" s="402"/>
      <c r="Y423" s="402"/>
      <c r="Z423" s="67"/>
      <c r="AA423" s="67"/>
    </row>
    <row r="424" spans="1:67" ht="27" hidden="1" customHeight="1" x14ac:dyDescent="0.25">
      <c r="A424" s="64" t="s">
        <v>609</v>
      </c>
      <c r="B424" s="64" t="s">
        <v>610</v>
      </c>
      <c r="C424" s="37">
        <v>4301020214</v>
      </c>
      <c r="D424" s="403">
        <v>4607091389388</v>
      </c>
      <c r="E424" s="403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9"/>
      <c r="N424" s="38">
        <v>35</v>
      </c>
      <c r="O42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05"/>
      <c r="Q424" s="405"/>
      <c r="R424" s="405"/>
      <c r="S424" s="406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80"/>
      <c r="BB424" s="322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t="27" hidden="1" customHeight="1" x14ac:dyDescent="0.25">
      <c r="A425" s="64" t="s">
        <v>611</v>
      </c>
      <c r="B425" s="64" t="s">
        <v>612</v>
      </c>
      <c r="C425" s="37">
        <v>4301020185</v>
      </c>
      <c r="D425" s="403">
        <v>4607091389364</v>
      </c>
      <c r="E425" s="403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81</v>
      </c>
      <c r="L425" s="39" t="s">
        <v>133</v>
      </c>
      <c r="M425" s="39"/>
      <c r="N425" s="38">
        <v>35</v>
      </c>
      <c r="O425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05"/>
      <c r="Q425" s="405"/>
      <c r="R425" s="405"/>
      <c r="S425" s="406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23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1"/>
      <c r="O426" s="397" t="s">
        <v>43</v>
      </c>
      <c r="P426" s="398"/>
      <c r="Q426" s="398"/>
      <c r="R426" s="398"/>
      <c r="S426" s="398"/>
      <c r="T426" s="398"/>
      <c r="U426" s="399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67" hidden="1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1"/>
      <c r="O427" s="397" t="s">
        <v>43</v>
      </c>
      <c r="P427" s="398"/>
      <c r="Q427" s="398"/>
      <c r="R427" s="398"/>
      <c r="S427" s="398"/>
      <c r="T427" s="398"/>
      <c r="U427" s="399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67" ht="14.25" hidden="1" customHeight="1" x14ac:dyDescent="0.25">
      <c r="A428" s="402" t="s">
        <v>77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2"/>
      <c r="M428" s="402"/>
      <c r="N428" s="402"/>
      <c r="O428" s="402"/>
      <c r="P428" s="402"/>
      <c r="Q428" s="402"/>
      <c r="R428" s="402"/>
      <c r="S428" s="402"/>
      <c r="T428" s="402"/>
      <c r="U428" s="402"/>
      <c r="V428" s="402"/>
      <c r="W428" s="402"/>
      <c r="X428" s="402"/>
      <c r="Y428" s="402"/>
      <c r="Z428" s="67"/>
      <c r="AA428" s="67"/>
    </row>
    <row r="429" spans="1:67" ht="27" hidden="1" customHeight="1" x14ac:dyDescent="0.25">
      <c r="A429" s="64" t="s">
        <v>613</v>
      </c>
      <c r="B429" s="64" t="s">
        <v>614</v>
      </c>
      <c r="C429" s="37">
        <v>4301031212</v>
      </c>
      <c r="D429" s="403">
        <v>4607091389739</v>
      </c>
      <c r="E429" s="40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113</v>
      </c>
      <c r="M429" s="39"/>
      <c r="N429" s="38">
        <v>45</v>
      </c>
      <c r="O429" s="4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05"/>
      <c r="Q429" s="405"/>
      <c r="R429" s="405"/>
      <c r="S429" s="406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81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4" t="s">
        <v>67</v>
      </c>
      <c r="BL429" s="80">
        <f t="shared" ref="BL429:BL435" si="82">IFERROR(W429*I429/H429,"0")</f>
        <v>0</v>
      </c>
      <c r="BM429" s="80">
        <f t="shared" ref="BM429:BM435" si="83">IFERROR(X429*I429/H429,"0")</f>
        <v>0</v>
      </c>
      <c r="BN429" s="80">
        <f t="shared" ref="BN429:BN435" si="84">IFERROR(1/J429*(W429/H429),"0")</f>
        <v>0</v>
      </c>
      <c r="BO429" s="80">
        <f t="shared" ref="BO429:BO435" si="85">IFERROR(1/J429*(X429/H429),"0")</f>
        <v>0</v>
      </c>
    </row>
    <row r="430" spans="1:67" ht="27" hidden="1" customHeight="1" x14ac:dyDescent="0.25">
      <c r="A430" s="64" t="s">
        <v>615</v>
      </c>
      <c r="B430" s="64" t="s">
        <v>616</v>
      </c>
      <c r="C430" s="37">
        <v>4301031247</v>
      </c>
      <c r="D430" s="403">
        <v>4680115883048</v>
      </c>
      <c r="E430" s="403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81</v>
      </c>
      <c r="L430" s="39" t="s">
        <v>80</v>
      </c>
      <c r="M430" s="39"/>
      <c r="N430" s="38">
        <v>40</v>
      </c>
      <c r="O430" s="4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05"/>
      <c r="Q430" s="405"/>
      <c r="R430" s="405"/>
      <c r="S430" s="406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1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80"/>
      <c r="BB430" s="325" t="s">
        <v>67</v>
      </c>
      <c r="BL430" s="80">
        <f t="shared" si="82"/>
        <v>0</v>
      </c>
      <c r="BM430" s="80">
        <f t="shared" si="83"/>
        <v>0</v>
      </c>
      <c r="BN430" s="80">
        <f t="shared" si="84"/>
        <v>0</v>
      </c>
      <c r="BO430" s="80">
        <f t="shared" si="85"/>
        <v>0</v>
      </c>
    </row>
    <row r="431" spans="1:67" ht="27" hidden="1" customHeight="1" x14ac:dyDescent="0.25">
      <c r="A431" s="64" t="s">
        <v>617</v>
      </c>
      <c r="B431" s="64" t="s">
        <v>618</v>
      </c>
      <c r="C431" s="37">
        <v>4301031176</v>
      </c>
      <c r="D431" s="403">
        <v>4607091389425</v>
      </c>
      <c r="E431" s="403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84</v>
      </c>
      <c r="L431" s="39" t="s">
        <v>80</v>
      </c>
      <c r="M431" s="39"/>
      <c r="N431" s="38">
        <v>45</v>
      </c>
      <c r="O431" s="4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05"/>
      <c r="Q431" s="405"/>
      <c r="R431" s="405"/>
      <c r="S431" s="406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1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6" t="s">
        <v>67</v>
      </c>
      <c r="BL431" s="80">
        <f t="shared" si="82"/>
        <v>0</v>
      </c>
      <c r="BM431" s="80">
        <f t="shared" si="83"/>
        <v>0</v>
      </c>
      <c r="BN431" s="80">
        <f t="shared" si="84"/>
        <v>0</v>
      </c>
      <c r="BO431" s="80">
        <f t="shared" si="85"/>
        <v>0</v>
      </c>
    </row>
    <row r="432" spans="1:67" ht="27" hidden="1" customHeight="1" x14ac:dyDescent="0.25">
      <c r="A432" s="64" t="s">
        <v>619</v>
      </c>
      <c r="B432" s="64" t="s">
        <v>620</v>
      </c>
      <c r="C432" s="37">
        <v>4301031215</v>
      </c>
      <c r="D432" s="403">
        <v>4680115882911</v>
      </c>
      <c r="E432" s="403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84</v>
      </c>
      <c r="L432" s="39" t="s">
        <v>80</v>
      </c>
      <c r="M432" s="39"/>
      <c r="N432" s="38">
        <v>40</v>
      </c>
      <c r="O432" s="4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05"/>
      <c r="Q432" s="405"/>
      <c r="R432" s="405"/>
      <c r="S432" s="406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1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si="82"/>
        <v>0</v>
      </c>
      <c r="BM432" s="80">
        <f t="shared" si="83"/>
        <v>0</v>
      </c>
      <c r="BN432" s="80">
        <f t="shared" si="84"/>
        <v>0</v>
      </c>
      <c r="BO432" s="80">
        <f t="shared" si="85"/>
        <v>0</v>
      </c>
    </row>
    <row r="433" spans="1:67" ht="27" hidden="1" customHeight="1" x14ac:dyDescent="0.25">
      <c r="A433" s="64" t="s">
        <v>621</v>
      </c>
      <c r="B433" s="64" t="s">
        <v>622</v>
      </c>
      <c r="C433" s="37">
        <v>4301031167</v>
      </c>
      <c r="D433" s="403">
        <v>4680115880771</v>
      </c>
      <c r="E433" s="403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05"/>
      <c r="Q433" s="405"/>
      <c r="R433" s="405"/>
      <c r="S433" s="406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1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2"/>
        <v>0</v>
      </c>
      <c r="BM433" s="80">
        <f t="shared" si="83"/>
        <v>0</v>
      </c>
      <c r="BN433" s="80">
        <f t="shared" si="84"/>
        <v>0</v>
      </c>
      <c r="BO433" s="80">
        <f t="shared" si="85"/>
        <v>0</v>
      </c>
    </row>
    <row r="434" spans="1:67" ht="27" hidden="1" customHeight="1" x14ac:dyDescent="0.25">
      <c r="A434" s="64" t="s">
        <v>623</v>
      </c>
      <c r="B434" s="64" t="s">
        <v>624</v>
      </c>
      <c r="C434" s="37">
        <v>4301031173</v>
      </c>
      <c r="D434" s="403">
        <v>4607091389500</v>
      </c>
      <c r="E434" s="403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05"/>
      <c r="Q434" s="405"/>
      <c r="R434" s="405"/>
      <c r="S434" s="406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1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2"/>
        <v>0</v>
      </c>
      <c r="BM434" s="80">
        <f t="shared" si="83"/>
        <v>0</v>
      </c>
      <c r="BN434" s="80">
        <f t="shared" si="84"/>
        <v>0</v>
      </c>
      <c r="BO434" s="80">
        <f t="shared" si="85"/>
        <v>0</v>
      </c>
    </row>
    <row r="435" spans="1:67" ht="27" hidden="1" customHeight="1" x14ac:dyDescent="0.25">
      <c r="A435" s="64" t="s">
        <v>625</v>
      </c>
      <c r="B435" s="64" t="s">
        <v>626</v>
      </c>
      <c r="C435" s="37">
        <v>4301031103</v>
      </c>
      <c r="D435" s="403">
        <v>4680115881983</v>
      </c>
      <c r="E435" s="403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84</v>
      </c>
      <c r="L435" s="39" t="s">
        <v>80</v>
      </c>
      <c r="M435" s="39"/>
      <c r="N435" s="38">
        <v>40</v>
      </c>
      <c r="O435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05"/>
      <c r="Q435" s="405"/>
      <c r="R435" s="405"/>
      <c r="S435" s="406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1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2"/>
        <v>0</v>
      </c>
      <c r="BM435" s="80">
        <f t="shared" si="83"/>
        <v>0</v>
      </c>
      <c r="BN435" s="80">
        <f t="shared" si="84"/>
        <v>0</v>
      </c>
      <c r="BO435" s="80">
        <f t="shared" si="85"/>
        <v>0</v>
      </c>
    </row>
    <row r="436" spans="1:67" hidden="1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1"/>
      <c r="O436" s="397" t="s">
        <v>43</v>
      </c>
      <c r="P436" s="398"/>
      <c r="Q436" s="398"/>
      <c r="R436" s="398"/>
      <c r="S436" s="398"/>
      <c r="T436" s="398"/>
      <c r="U436" s="399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hidden="1" x14ac:dyDescent="0.2">
      <c r="A437" s="400"/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1"/>
      <c r="O437" s="397" t="s">
        <v>43</v>
      </c>
      <c r="P437" s="398"/>
      <c r="Q437" s="398"/>
      <c r="R437" s="398"/>
      <c r="S437" s="398"/>
      <c r="T437" s="398"/>
      <c r="U437" s="399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67" ht="14.25" hidden="1" customHeight="1" x14ac:dyDescent="0.25">
      <c r="A438" s="402" t="s">
        <v>99</v>
      </c>
      <c r="B438" s="402"/>
      <c r="C438" s="402"/>
      <c r="D438" s="402"/>
      <c r="E438" s="402"/>
      <c r="F438" s="402"/>
      <c r="G438" s="402"/>
      <c r="H438" s="402"/>
      <c r="I438" s="402"/>
      <c r="J438" s="402"/>
      <c r="K438" s="402"/>
      <c r="L438" s="402"/>
      <c r="M438" s="402"/>
      <c r="N438" s="402"/>
      <c r="O438" s="402"/>
      <c r="P438" s="402"/>
      <c r="Q438" s="402"/>
      <c r="R438" s="402"/>
      <c r="S438" s="402"/>
      <c r="T438" s="402"/>
      <c r="U438" s="402"/>
      <c r="V438" s="402"/>
      <c r="W438" s="402"/>
      <c r="X438" s="402"/>
      <c r="Y438" s="402"/>
      <c r="Z438" s="67"/>
      <c r="AA438" s="67"/>
    </row>
    <row r="439" spans="1:67" ht="27" hidden="1" customHeight="1" x14ac:dyDescent="0.25">
      <c r="A439" s="64" t="s">
        <v>627</v>
      </c>
      <c r="B439" s="64" t="s">
        <v>628</v>
      </c>
      <c r="C439" s="37">
        <v>4301032046</v>
      </c>
      <c r="D439" s="403">
        <v>4680115884359</v>
      </c>
      <c r="E439" s="403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603</v>
      </c>
      <c r="L439" s="39" t="s">
        <v>602</v>
      </c>
      <c r="M439" s="39"/>
      <c r="N439" s="38">
        <v>60</v>
      </c>
      <c r="O439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05"/>
      <c r="Q439" s="405"/>
      <c r="R439" s="405"/>
      <c r="S439" s="406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1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hidden="1" customHeight="1" x14ac:dyDescent="0.25">
      <c r="A440" s="64" t="s">
        <v>629</v>
      </c>
      <c r="B440" s="64" t="s">
        <v>630</v>
      </c>
      <c r="C440" s="37">
        <v>4301040358</v>
      </c>
      <c r="D440" s="403">
        <v>4680115884571</v>
      </c>
      <c r="E440" s="403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603</v>
      </c>
      <c r="L440" s="39" t="s">
        <v>602</v>
      </c>
      <c r="M440" s="39"/>
      <c r="N440" s="38">
        <v>60</v>
      </c>
      <c r="O440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05"/>
      <c r="Q440" s="405"/>
      <c r="R440" s="405"/>
      <c r="S440" s="406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2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hidden="1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01"/>
      <c r="O441" s="397" t="s">
        <v>43</v>
      </c>
      <c r="P441" s="398"/>
      <c r="Q441" s="398"/>
      <c r="R441" s="398"/>
      <c r="S441" s="398"/>
      <c r="T441" s="398"/>
      <c r="U441" s="399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hidden="1" x14ac:dyDescent="0.2">
      <c r="A442" s="400"/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1"/>
      <c r="O442" s="397" t="s">
        <v>43</v>
      </c>
      <c r="P442" s="398"/>
      <c r="Q442" s="398"/>
      <c r="R442" s="398"/>
      <c r="S442" s="398"/>
      <c r="T442" s="398"/>
      <c r="U442" s="399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hidden="1" customHeight="1" x14ac:dyDescent="0.25">
      <c r="A443" s="402" t="s">
        <v>631</v>
      </c>
      <c r="B443" s="402"/>
      <c r="C443" s="402"/>
      <c r="D443" s="402"/>
      <c r="E443" s="402"/>
      <c r="F443" s="402"/>
      <c r="G443" s="402"/>
      <c r="H443" s="402"/>
      <c r="I443" s="402"/>
      <c r="J443" s="402"/>
      <c r="K443" s="402"/>
      <c r="L443" s="402"/>
      <c r="M443" s="402"/>
      <c r="N443" s="402"/>
      <c r="O443" s="402"/>
      <c r="P443" s="402"/>
      <c r="Q443" s="402"/>
      <c r="R443" s="402"/>
      <c r="S443" s="402"/>
      <c r="T443" s="402"/>
      <c r="U443" s="402"/>
      <c r="V443" s="402"/>
      <c r="W443" s="402"/>
      <c r="X443" s="402"/>
      <c r="Y443" s="402"/>
      <c r="Z443" s="67"/>
      <c r="AA443" s="67"/>
    </row>
    <row r="444" spans="1:67" ht="27" hidden="1" customHeight="1" x14ac:dyDescent="0.25">
      <c r="A444" s="64" t="s">
        <v>632</v>
      </c>
      <c r="B444" s="64" t="s">
        <v>633</v>
      </c>
      <c r="C444" s="37">
        <v>4301170010</v>
      </c>
      <c r="D444" s="403">
        <v>4680115884090</v>
      </c>
      <c r="E444" s="403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603</v>
      </c>
      <c r="L444" s="39" t="s">
        <v>602</v>
      </c>
      <c r="M444" s="39"/>
      <c r="N444" s="38">
        <v>150</v>
      </c>
      <c r="O444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05"/>
      <c r="Q444" s="405"/>
      <c r="R444" s="405"/>
      <c r="S444" s="406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3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hidden="1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1"/>
      <c r="O445" s="397" t="s">
        <v>43</v>
      </c>
      <c r="P445" s="398"/>
      <c r="Q445" s="398"/>
      <c r="R445" s="398"/>
      <c r="S445" s="398"/>
      <c r="T445" s="398"/>
      <c r="U445" s="399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hidden="1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1"/>
      <c r="O446" s="397" t="s">
        <v>43</v>
      </c>
      <c r="P446" s="398"/>
      <c r="Q446" s="398"/>
      <c r="R446" s="398"/>
      <c r="S446" s="398"/>
      <c r="T446" s="398"/>
      <c r="U446" s="399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hidden="1" customHeight="1" x14ac:dyDescent="0.25">
      <c r="A447" s="402" t="s">
        <v>634</v>
      </c>
      <c r="B447" s="402"/>
      <c r="C447" s="402"/>
      <c r="D447" s="402"/>
      <c r="E447" s="402"/>
      <c r="F447" s="402"/>
      <c r="G447" s="402"/>
      <c r="H447" s="402"/>
      <c r="I447" s="402"/>
      <c r="J447" s="402"/>
      <c r="K447" s="402"/>
      <c r="L447" s="402"/>
      <c r="M447" s="402"/>
      <c r="N447" s="402"/>
      <c r="O447" s="402"/>
      <c r="P447" s="402"/>
      <c r="Q447" s="402"/>
      <c r="R447" s="402"/>
      <c r="S447" s="402"/>
      <c r="T447" s="402"/>
      <c r="U447" s="402"/>
      <c r="V447" s="402"/>
      <c r="W447" s="402"/>
      <c r="X447" s="402"/>
      <c r="Y447" s="402"/>
      <c r="Z447" s="67"/>
      <c r="AA447" s="67"/>
    </row>
    <row r="448" spans="1:67" ht="27" hidden="1" customHeight="1" x14ac:dyDescent="0.25">
      <c r="A448" s="64" t="s">
        <v>635</v>
      </c>
      <c r="B448" s="64" t="s">
        <v>636</v>
      </c>
      <c r="C448" s="37">
        <v>4301040357</v>
      </c>
      <c r="D448" s="403">
        <v>4680115884564</v>
      </c>
      <c r="E448" s="403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603</v>
      </c>
      <c r="L448" s="39" t="s">
        <v>602</v>
      </c>
      <c r="M448" s="39"/>
      <c r="N448" s="38">
        <v>60</v>
      </c>
      <c r="O448" s="4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05"/>
      <c r="Q448" s="405"/>
      <c r="R448" s="405"/>
      <c r="S448" s="406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4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idden="1" x14ac:dyDescent="0.2">
      <c r="A449" s="400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01"/>
      <c r="O449" s="397" t="s">
        <v>43</v>
      </c>
      <c r="P449" s="398"/>
      <c r="Q449" s="398"/>
      <c r="R449" s="398"/>
      <c r="S449" s="398"/>
      <c r="T449" s="398"/>
      <c r="U449" s="399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hidden="1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1"/>
      <c r="O450" s="397" t="s">
        <v>43</v>
      </c>
      <c r="P450" s="398"/>
      <c r="Q450" s="398"/>
      <c r="R450" s="398"/>
      <c r="S450" s="398"/>
      <c r="T450" s="398"/>
      <c r="U450" s="399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hidden="1" customHeight="1" x14ac:dyDescent="0.25">
      <c r="A451" s="437" t="s">
        <v>637</v>
      </c>
      <c r="B451" s="437"/>
      <c r="C451" s="437"/>
      <c r="D451" s="437"/>
      <c r="E451" s="437"/>
      <c r="F451" s="437"/>
      <c r="G451" s="437"/>
      <c r="H451" s="437"/>
      <c r="I451" s="437"/>
      <c r="J451" s="437"/>
      <c r="K451" s="437"/>
      <c r="L451" s="437"/>
      <c r="M451" s="437"/>
      <c r="N451" s="437"/>
      <c r="O451" s="437"/>
      <c r="P451" s="437"/>
      <c r="Q451" s="437"/>
      <c r="R451" s="437"/>
      <c r="S451" s="437"/>
      <c r="T451" s="437"/>
      <c r="U451" s="437"/>
      <c r="V451" s="437"/>
      <c r="W451" s="437"/>
      <c r="X451" s="437"/>
      <c r="Y451" s="437"/>
      <c r="Z451" s="66"/>
      <c r="AA451" s="66"/>
    </row>
    <row r="452" spans="1:67" ht="14.25" hidden="1" customHeight="1" x14ac:dyDescent="0.25">
      <c r="A452" s="402" t="s">
        <v>77</v>
      </c>
      <c r="B452" s="402"/>
      <c r="C452" s="402"/>
      <c r="D452" s="402"/>
      <c r="E452" s="402"/>
      <c r="F452" s="402"/>
      <c r="G452" s="402"/>
      <c r="H452" s="402"/>
      <c r="I452" s="402"/>
      <c r="J452" s="402"/>
      <c r="K452" s="402"/>
      <c r="L452" s="402"/>
      <c r="M452" s="402"/>
      <c r="N452" s="402"/>
      <c r="O452" s="402"/>
      <c r="P452" s="402"/>
      <c r="Q452" s="402"/>
      <c r="R452" s="402"/>
      <c r="S452" s="402"/>
      <c r="T452" s="402"/>
      <c r="U452" s="402"/>
      <c r="V452" s="402"/>
      <c r="W452" s="402"/>
      <c r="X452" s="402"/>
      <c r="Y452" s="402"/>
      <c r="Z452" s="67"/>
      <c r="AA452" s="67"/>
    </row>
    <row r="453" spans="1:67" ht="27" hidden="1" customHeight="1" x14ac:dyDescent="0.25">
      <c r="A453" s="64" t="s">
        <v>638</v>
      </c>
      <c r="B453" s="64" t="s">
        <v>639</v>
      </c>
      <c r="C453" s="37">
        <v>4301031294</v>
      </c>
      <c r="D453" s="403">
        <v>4680115885189</v>
      </c>
      <c r="E453" s="403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4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05"/>
      <c r="Q453" s="405"/>
      <c r="R453" s="405"/>
      <c r="S453" s="406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5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hidden="1" customHeight="1" x14ac:dyDescent="0.25">
      <c r="A454" s="64" t="s">
        <v>640</v>
      </c>
      <c r="B454" s="64" t="s">
        <v>641</v>
      </c>
      <c r="C454" s="37">
        <v>4301031293</v>
      </c>
      <c r="D454" s="403">
        <v>4680115885172</v>
      </c>
      <c r="E454" s="403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4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05"/>
      <c r="Q454" s="405"/>
      <c r="R454" s="405"/>
      <c r="S454" s="406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hidden="1" customHeight="1" x14ac:dyDescent="0.25">
      <c r="A455" s="64" t="s">
        <v>642</v>
      </c>
      <c r="B455" s="64" t="s">
        <v>643</v>
      </c>
      <c r="C455" s="37">
        <v>4301031291</v>
      </c>
      <c r="D455" s="403">
        <v>4680115885110</v>
      </c>
      <c r="E455" s="403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05"/>
      <c r="Q455" s="405"/>
      <c r="R455" s="405"/>
      <c r="S455" s="406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idden="1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1"/>
      <c r="O456" s="397" t="s">
        <v>43</v>
      </c>
      <c r="P456" s="398"/>
      <c r="Q456" s="398"/>
      <c r="R456" s="398"/>
      <c r="S456" s="398"/>
      <c r="T456" s="398"/>
      <c r="U456" s="399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hidden="1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1"/>
      <c r="O457" s="397" t="s">
        <v>43</v>
      </c>
      <c r="P457" s="398"/>
      <c r="Q457" s="398"/>
      <c r="R457" s="398"/>
      <c r="S457" s="398"/>
      <c r="T457" s="398"/>
      <c r="U457" s="399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hidden="1" customHeight="1" x14ac:dyDescent="0.25">
      <c r="A458" s="437" t="s">
        <v>644</v>
      </c>
      <c r="B458" s="437"/>
      <c r="C458" s="437"/>
      <c r="D458" s="437"/>
      <c r="E458" s="437"/>
      <c r="F458" s="437"/>
      <c r="G458" s="437"/>
      <c r="H458" s="437"/>
      <c r="I458" s="437"/>
      <c r="J458" s="437"/>
      <c r="K458" s="437"/>
      <c r="L458" s="437"/>
      <c r="M458" s="437"/>
      <c r="N458" s="437"/>
      <c r="O458" s="437"/>
      <c r="P458" s="437"/>
      <c r="Q458" s="437"/>
      <c r="R458" s="437"/>
      <c r="S458" s="437"/>
      <c r="T458" s="437"/>
      <c r="U458" s="437"/>
      <c r="V458" s="437"/>
      <c r="W458" s="437"/>
      <c r="X458" s="437"/>
      <c r="Y458" s="437"/>
      <c r="Z458" s="66"/>
      <c r="AA458" s="66"/>
    </row>
    <row r="459" spans="1:67" ht="14.25" hidden="1" customHeight="1" x14ac:dyDescent="0.25">
      <c r="A459" s="402" t="s">
        <v>77</v>
      </c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  <c r="P459" s="402"/>
      <c r="Q459" s="402"/>
      <c r="R459" s="402"/>
      <c r="S459" s="402"/>
      <c r="T459" s="402"/>
      <c r="U459" s="402"/>
      <c r="V459" s="402"/>
      <c r="W459" s="402"/>
      <c r="X459" s="402"/>
      <c r="Y459" s="402"/>
      <c r="Z459" s="67"/>
      <c r="AA459" s="67"/>
    </row>
    <row r="460" spans="1:67" ht="27" hidden="1" customHeight="1" x14ac:dyDescent="0.25">
      <c r="A460" s="64" t="s">
        <v>645</v>
      </c>
      <c r="B460" s="64" t="s">
        <v>646</v>
      </c>
      <c r="C460" s="37">
        <v>4301031261</v>
      </c>
      <c r="D460" s="403">
        <v>4680115885103</v>
      </c>
      <c r="E460" s="403"/>
      <c r="F460" s="63">
        <v>0.27</v>
      </c>
      <c r="G460" s="38">
        <v>6</v>
      </c>
      <c r="H460" s="63">
        <v>1.62</v>
      </c>
      <c r="I460" s="63">
        <v>1.82</v>
      </c>
      <c r="J460" s="38">
        <v>156</v>
      </c>
      <c r="K460" s="38" t="s">
        <v>81</v>
      </c>
      <c r="L460" s="39" t="s">
        <v>80</v>
      </c>
      <c r="M460" s="39"/>
      <c r="N460" s="38">
        <v>40</v>
      </c>
      <c r="O460" s="4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405"/>
      <c r="Q460" s="405"/>
      <c r="R460" s="405"/>
      <c r="S460" s="406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IFERROR(IF(X460=0,"",ROUNDUP(X460/H460,0)*0.00753),"")</f>
        <v/>
      </c>
      <c r="Z460" s="69" t="s">
        <v>48</v>
      </c>
      <c r="AA460" s="70" t="s">
        <v>193</v>
      </c>
      <c r="AE460" s="80"/>
      <c r="BB460" s="338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idden="1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1"/>
      <c r="O461" s="397" t="s">
        <v>43</v>
      </c>
      <c r="P461" s="398"/>
      <c r="Q461" s="398"/>
      <c r="R461" s="398"/>
      <c r="S461" s="398"/>
      <c r="T461" s="398"/>
      <c r="U461" s="399"/>
      <c r="V461" s="43" t="s">
        <v>42</v>
      </c>
      <c r="W461" s="44">
        <f>IFERROR(W460/H460,"0")</f>
        <v>0</v>
      </c>
      <c r="X461" s="44">
        <f>IFERROR(X460/H460,"0")</f>
        <v>0</v>
      </c>
      <c r="Y461" s="44">
        <f>IFERROR(IF(Y460="",0,Y460),"0")</f>
        <v>0</v>
      </c>
      <c r="Z461" s="68"/>
      <c r="AA461" s="68"/>
    </row>
    <row r="462" spans="1:67" hidden="1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1"/>
      <c r="O462" s="397" t="s">
        <v>43</v>
      </c>
      <c r="P462" s="398"/>
      <c r="Q462" s="398"/>
      <c r="R462" s="398"/>
      <c r="S462" s="398"/>
      <c r="T462" s="398"/>
      <c r="U462" s="399"/>
      <c r="V462" s="43" t="s">
        <v>0</v>
      </c>
      <c r="W462" s="44">
        <f>IFERROR(SUM(W460:W460),"0")</f>
        <v>0</v>
      </c>
      <c r="X462" s="44">
        <f>IFERROR(SUM(X460:X460),"0")</f>
        <v>0</v>
      </c>
      <c r="Y462" s="43"/>
      <c r="Z462" s="68"/>
      <c r="AA462" s="68"/>
    </row>
    <row r="463" spans="1:67" ht="14.25" hidden="1" customHeight="1" x14ac:dyDescent="0.25">
      <c r="A463" s="402" t="s">
        <v>220</v>
      </c>
      <c r="B463" s="402"/>
      <c r="C463" s="402"/>
      <c r="D463" s="402"/>
      <c r="E463" s="402"/>
      <c r="F463" s="402"/>
      <c r="G463" s="402"/>
      <c r="H463" s="402"/>
      <c r="I463" s="402"/>
      <c r="J463" s="402"/>
      <c r="K463" s="402"/>
      <c r="L463" s="402"/>
      <c r="M463" s="402"/>
      <c r="N463" s="402"/>
      <c r="O463" s="402"/>
      <c r="P463" s="402"/>
      <c r="Q463" s="402"/>
      <c r="R463" s="402"/>
      <c r="S463" s="402"/>
      <c r="T463" s="402"/>
      <c r="U463" s="402"/>
      <c r="V463" s="402"/>
      <c r="W463" s="402"/>
      <c r="X463" s="402"/>
      <c r="Y463" s="402"/>
      <c r="Z463" s="67"/>
      <c r="AA463" s="67"/>
    </row>
    <row r="464" spans="1:67" ht="27" hidden="1" customHeight="1" x14ac:dyDescent="0.25">
      <c r="A464" s="64" t="s">
        <v>647</v>
      </c>
      <c r="B464" s="64" t="s">
        <v>648</v>
      </c>
      <c r="C464" s="37">
        <v>4301060412</v>
      </c>
      <c r="D464" s="403">
        <v>4680115885509</v>
      </c>
      <c r="E464" s="403"/>
      <c r="F464" s="63">
        <v>0.27</v>
      </c>
      <c r="G464" s="38">
        <v>6</v>
      </c>
      <c r="H464" s="63">
        <v>1.62</v>
      </c>
      <c r="I464" s="63">
        <v>1.8859999999999999</v>
      </c>
      <c r="J464" s="38">
        <v>156</v>
      </c>
      <c r="K464" s="38" t="s">
        <v>81</v>
      </c>
      <c r="L464" s="39" t="s">
        <v>80</v>
      </c>
      <c r="M464" s="39"/>
      <c r="N464" s="38">
        <v>35</v>
      </c>
      <c r="O464" s="461" t="s">
        <v>649</v>
      </c>
      <c r="P464" s="405"/>
      <c r="Q464" s="405"/>
      <c r="R464" s="405"/>
      <c r="S464" s="406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193</v>
      </c>
      <c r="AE464" s="80"/>
      <c r="BB464" s="339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hidden="1" x14ac:dyDescent="0.2">
      <c r="A465" s="400"/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1"/>
      <c r="O465" s="397" t="s">
        <v>43</v>
      </c>
      <c r="P465" s="398"/>
      <c r="Q465" s="398"/>
      <c r="R465" s="398"/>
      <c r="S465" s="398"/>
      <c r="T465" s="398"/>
      <c r="U465" s="399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hidden="1" x14ac:dyDescent="0.2">
      <c r="A466" s="400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1"/>
      <c r="O466" s="397" t="s">
        <v>43</v>
      </c>
      <c r="P466" s="398"/>
      <c r="Q466" s="398"/>
      <c r="R466" s="398"/>
      <c r="S466" s="398"/>
      <c r="T466" s="398"/>
      <c r="U466" s="399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27.75" hidden="1" customHeight="1" x14ac:dyDescent="0.2">
      <c r="A467" s="436" t="s">
        <v>650</v>
      </c>
      <c r="B467" s="436"/>
      <c r="C467" s="436"/>
      <c r="D467" s="436"/>
      <c r="E467" s="436"/>
      <c r="F467" s="436"/>
      <c r="G467" s="436"/>
      <c r="H467" s="436"/>
      <c r="I467" s="436"/>
      <c r="J467" s="436"/>
      <c r="K467" s="436"/>
      <c r="L467" s="436"/>
      <c r="M467" s="436"/>
      <c r="N467" s="436"/>
      <c r="O467" s="436"/>
      <c r="P467" s="436"/>
      <c r="Q467" s="436"/>
      <c r="R467" s="436"/>
      <c r="S467" s="436"/>
      <c r="T467" s="436"/>
      <c r="U467" s="436"/>
      <c r="V467" s="436"/>
      <c r="W467" s="436"/>
      <c r="X467" s="436"/>
      <c r="Y467" s="436"/>
      <c r="Z467" s="55"/>
      <c r="AA467" s="55"/>
    </row>
    <row r="468" spans="1:67" ht="16.5" hidden="1" customHeight="1" x14ac:dyDescent="0.25">
      <c r="A468" s="437" t="s">
        <v>650</v>
      </c>
      <c r="B468" s="437"/>
      <c r="C468" s="437"/>
      <c r="D468" s="437"/>
      <c r="E468" s="437"/>
      <c r="F468" s="437"/>
      <c r="G468" s="437"/>
      <c r="H468" s="437"/>
      <c r="I468" s="437"/>
      <c r="J468" s="437"/>
      <c r="K468" s="437"/>
      <c r="L468" s="437"/>
      <c r="M468" s="437"/>
      <c r="N468" s="437"/>
      <c r="O468" s="437"/>
      <c r="P468" s="437"/>
      <c r="Q468" s="437"/>
      <c r="R468" s="437"/>
      <c r="S468" s="437"/>
      <c r="T468" s="437"/>
      <c r="U468" s="437"/>
      <c r="V468" s="437"/>
      <c r="W468" s="437"/>
      <c r="X468" s="437"/>
      <c r="Y468" s="437"/>
      <c r="Z468" s="66"/>
      <c r="AA468" s="66"/>
    </row>
    <row r="469" spans="1:67" ht="14.25" hidden="1" customHeight="1" x14ac:dyDescent="0.25">
      <c r="A469" s="402" t="s">
        <v>118</v>
      </c>
      <c r="B469" s="402"/>
      <c r="C469" s="402"/>
      <c r="D469" s="402"/>
      <c r="E469" s="402"/>
      <c r="F469" s="402"/>
      <c r="G469" s="402"/>
      <c r="H469" s="402"/>
      <c r="I469" s="402"/>
      <c r="J469" s="402"/>
      <c r="K469" s="402"/>
      <c r="L469" s="402"/>
      <c r="M469" s="402"/>
      <c r="N469" s="402"/>
      <c r="O469" s="402"/>
      <c r="P469" s="402"/>
      <c r="Q469" s="402"/>
      <c r="R469" s="402"/>
      <c r="S469" s="402"/>
      <c r="T469" s="402"/>
      <c r="U469" s="402"/>
      <c r="V469" s="402"/>
      <c r="W469" s="402"/>
      <c r="X469" s="402"/>
      <c r="Y469" s="402"/>
      <c r="Z469" s="67"/>
      <c r="AA469" s="67"/>
    </row>
    <row r="470" spans="1:67" ht="27" hidden="1" customHeight="1" x14ac:dyDescent="0.25">
      <c r="A470" s="64" t="s">
        <v>651</v>
      </c>
      <c r="B470" s="64" t="s">
        <v>652</v>
      </c>
      <c r="C470" s="37">
        <v>4301011795</v>
      </c>
      <c r="D470" s="403">
        <v>4607091389067</v>
      </c>
      <c r="E470" s="403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9"/>
      <c r="N470" s="38">
        <v>60</v>
      </c>
      <c r="O470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405"/>
      <c r="Q470" s="405"/>
      <c r="R470" s="405"/>
      <c r="S470" s="406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81" si="86">IFERROR(IF(W470="",0,CEILING((W470/$H470),1)*$H470),"")</f>
        <v>0</v>
      </c>
      <c r="Y470" s="42" t="str">
        <f t="shared" ref="Y470:Y476" si="87">IFERROR(IF(X470=0,"",ROUNDUP(X470/H470,0)*0.01196),"")</f>
        <v/>
      </c>
      <c r="Z470" s="69" t="s">
        <v>48</v>
      </c>
      <c r="AA470" s="70" t="s">
        <v>48</v>
      </c>
      <c r="AE470" s="80"/>
      <c r="BB470" s="340" t="s">
        <v>67</v>
      </c>
      <c r="BL470" s="80">
        <f t="shared" ref="BL470:BL481" si="88">IFERROR(W470*I470/H470,"0")</f>
        <v>0</v>
      </c>
      <c r="BM470" s="80">
        <f t="shared" ref="BM470:BM481" si="89">IFERROR(X470*I470/H470,"0")</f>
        <v>0</v>
      </c>
      <c r="BN470" s="80">
        <f t="shared" ref="BN470:BN481" si="90">IFERROR(1/J470*(W470/H470),"0")</f>
        <v>0</v>
      </c>
      <c r="BO470" s="80">
        <f t="shared" ref="BO470:BO481" si="91">IFERROR(1/J470*(X470/H470),"0")</f>
        <v>0</v>
      </c>
    </row>
    <row r="471" spans="1:67" ht="27" hidden="1" customHeight="1" x14ac:dyDescent="0.25">
      <c r="A471" s="64" t="s">
        <v>653</v>
      </c>
      <c r="B471" s="64" t="s">
        <v>654</v>
      </c>
      <c r="C471" s="37">
        <v>4301011376</v>
      </c>
      <c r="D471" s="403">
        <v>4680115885226</v>
      </c>
      <c r="E471" s="403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114</v>
      </c>
      <c r="L471" s="39" t="s">
        <v>133</v>
      </c>
      <c r="M471" s="39"/>
      <c r="N471" s="38">
        <v>60</v>
      </c>
      <c r="O471" s="4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05"/>
      <c r="Q471" s="405"/>
      <c r="R471" s="405"/>
      <c r="S471" s="406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6"/>
        <v>0</v>
      </c>
      <c r="Y471" s="42" t="str">
        <f t="shared" si="87"/>
        <v/>
      </c>
      <c r="Z471" s="69" t="s">
        <v>48</v>
      </c>
      <c r="AA471" s="70" t="s">
        <v>48</v>
      </c>
      <c r="AE471" s="80"/>
      <c r="BB471" s="341" t="s">
        <v>67</v>
      </c>
      <c r="BL471" s="80">
        <f t="shared" si="88"/>
        <v>0</v>
      </c>
      <c r="BM471" s="80">
        <f t="shared" si="89"/>
        <v>0</v>
      </c>
      <c r="BN471" s="80">
        <f t="shared" si="90"/>
        <v>0</v>
      </c>
      <c r="BO471" s="80">
        <f t="shared" si="91"/>
        <v>0</v>
      </c>
    </row>
    <row r="472" spans="1:67" ht="27" hidden="1" customHeight="1" x14ac:dyDescent="0.25">
      <c r="A472" s="64" t="s">
        <v>655</v>
      </c>
      <c r="B472" s="64" t="s">
        <v>656</v>
      </c>
      <c r="C472" s="37">
        <v>4301011779</v>
      </c>
      <c r="D472" s="403">
        <v>4607091383522</v>
      </c>
      <c r="E472" s="403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46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05"/>
      <c r="Q472" s="405"/>
      <c r="R472" s="405"/>
      <c r="S472" s="406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6"/>
        <v>0</v>
      </c>
      <c r="Y472" s="42" t="str">
        <f t="shared" si="87"/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si="88"/>
        <v>0</v>
      </c>
      <c r="BM472" s="80">
        <f t="shared" si="89"/>
        <v>0</v>
      </c>
      <c r="BN472" s="80">
        <f t="shared" si="90"/>
        <v>0</v>
      </c>
      <c r="BO472" s="80">
        <f t="shared" si="91"/>
        <v>0</v>
      </c>
    </row>
    <row r="473" spans="1:67" ht="27" hidden="1" customHeight="1" x14ac:dyDescent="0.25">
      <c r="A473" s="64" t="s">
        <v>657</v>
      </c>
      <c r="B473" s="64" t="s">
        <v>658</v>
      </c>
      <c r="C473" s="37">
        <v>4301011785</v>
      </c>
      <c r="D473" s="403">
        <v>4607091384437</v>
      </c>
      <c r="E473" s="403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46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405"/>
      <c r="Q473" s="405"/>
      <c r="R473" s="405"/>
      <c r="S473" s="406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6"/>
        <v>0</v>
      </c>
      <c r="Y473" s="42" t="str">
        <f t="shared" si="87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8"/>
        <v>0</v>
      </c>
      <c r="BM473" s="80">
        <f t="shared" si="89"/>
        <v>0</v>
      </c>
      <c r="BN473" s="80">
        <f t="shared" si="90"/>
        <v>0</v>
      </c>
      <c r="BO473" s="80">
        <f t="shared" si="91"/>
        <v>0</v>
      </c>
    </row>
    <row r="474" spans="1:67" ht="16.5" hidden="1" customHeight="1" x14ac:dyDescent="0.25">
      <c r="A474" s="64" t="s">
        <v>659</v>
      </c>
      <c r="B474" s="64" t="s">
        <v>660</v>
      </c>
      <c r="C474" s="37">
        <v>4301011774</v>
      </c>
      <c r="D474" s="403">
        <v>4680115884502</v>
      </c>
      <c r="E474" s="403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05"/>
      <c r="Q474" s="405"/>
      <c r="R474" s="405"/>
      <c r="S474" s="406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6"/>
        <v>0</v>
      </c>
      <c r="Y474" s="42" t="str">
        <f t="shared" si="87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8"/>
        <v>0</v>
      </c>
      <c r="BM474" s="80">
        <f t="shared" si="89"/>
        <v>0</v>
      </c>
      <c r="BN474" s="80">
        <f t="shared" si="90"/>
        <v>0</v>
      </c>
      <c r="BO474" s="80">
        <f t="shared" si="91"/>
        <v>0</v>
      </c>
    </row>
    <row r="475" spans="1:67" ht="27" hidden="1" customHeight="1" x14ac:dyDescent="0.25">
      <c r="A475" s="64" t="s">
        <v>661</v>
      </c>
      <c r="B475" s="64" t="s">
        <v>662</v>
      </c>
      <c r="C475" s="37">
        <v>4301011771</v>
      </c>
      <c r="D475" s="403">
        <v>4607091389104</v>
      </c>
      <c r="E475" s="403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05"/>
      <c r="Q475" s="405"/>
      <c r="R475" s="405"/>
      <c r="S475" s="406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6"/>
        <v>0</v>
      </c>
      <c r="Y475" s="42" t="str">
        <f t="shared" si="87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8"/>
        <v>0</v>
      </c>
      <c r="BM475" s="80">
        <f t="shared" si="89"/>
        <v>0</v>
      </c>
      <c r="BN475" s="80">
        <f t="shared" si="90"/>
        <v>0</v>
      </c>
      <c r="BO475" s="80">
        <f t="shared" si="91"/>
        <v>0</v>
      </c>
    </row>
    <row r="476" spans="1:67" ht="16.5" hidden="1" customHeight="1" x14ac:dyDescent="0.25">
      <c r="A476" s="64" t="s">
        <v>663</v>
      </c>
      <c r="B476" s="64" t="s">
        <v>664</v>
      </c>
      <c r="C476" s="37">
        <v>4301011799</v>
      </c>
      <c r="D476" s="403">
        <v>4680115884519</v>
      </c>
      <c r="E476" s="403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133</v>
      </c>
      <c r="M476" s="39"/>
      <c r="N476" s="38">
        <v>60</v>
      </c>
      <c r="O476" s="4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05"/>
      <c r="Q476" s="405"/>
      <c r="R476" s="405"/>
      <c r="S476" s="406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6"/>
        <v>0</v>
      </c>
      <c r="Y476" s="42" t="str">
        <f t="shared" si="87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8"/>
        <v>0</v>
      </c>
      <c r="BM476" s="80">
        <f t="shared" si="89"/>
        <v>0</v>
      </c>
      <c r="BN476" s="80">
        <f t="shared" si="90"/>
        <v>0</v>
      </c>
      <c r="BO476" s="80">
        <f t="shared" si="91"/>
        <v>0</v>
      </c>
    </row>
    <row r="477" spans="1:67" ht="27" hidden="1" customHeight="1" x14ac:dyDescent="0.25">
      <c r="A477" s="64" t="s">
        <v>665</v>
      </c>
      <c r="B477" s="64" t="s">
        <v>666</v>
      </c>
      <c r="C477" s="37">
        <v>4301011778</v>
      </c>
      <c r="D477" s="403">
        <v>4680115880603</v>
      </c>
      <c r="E477" s="403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113</v>
      </c>
      <c r="M477" s="39"/>
      <c r="N477" s="38">
        <v>60</v>
      </c>
      <c r="O477" s="4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05"/>
      <c r="Q477" s="405"/>
      <c r="R477" s="405"/>
      <c r="S477" s="406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6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hidden="1" customHeight="1" x14ac:dyDescent="0.25">
      <c r="A478" s="64" t="s">
        <v>667</v>
      </c>
      <c r="B478" s="64" t="s">
        <v>668</v>
      </c>
      <c r="C478" s="37">
        <v>4301011775</v>
      </c>
      <c r="D478" s="403">
        <v>4607091389999</v>
      </c>
      <c r="E478" s="403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113</v>
      </c>
      <c r="M478" s="39"/>
      <c r="N478" s="38">
        <v>60</v>
      </c>
      <c r="O478" s="45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405"/>
      <c r="Q478" s="405"/>
      <c r="R478" s="405"/>
      <c r="S478" s="406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6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hidden="1" customHeight="1" x14ac:dyDescent="0.25">
      <c r="A479" s="64" t="s">
        <v>669</v>
      </c>
      <c r="B479" s="64" t="s">
        <v>670</v>
      </c>
      <c r="C479" s="37">
        <v>4301011770</v>
      </c>
      <c r="D479" s="403">
        <v>4680115882782</v>
      </c>
      <c r="E479" s="403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45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405"/>
      <c r="Q479" s="405"/>
      <c r="R479" s="405"/>
      <c r="S479" s="406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6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8"/>
        <v>0</v>
      </c>
      <c r="BM479" s="80">
        <f t="shared" si="89"/>
        <v>0</v>
      </c>
      <c r="BN479" s="80">
        <f t="shared" si="90"/>
        <v>0</v>
      </c>
      <c r="BO479" s="80">
        <f t="shared" si="91"/>
        <v>0</v>
      </c>
    </row>
    <row r="480" spans="1:67" ht="27" hidden="1" customHeight="1" x14ac:dyDescent="0.25">
      <c r="A480" s="64" t="s">
        <v>671</v>
      </c>
      <c r="B480" s="64" t="s">
        <v>672</v>
      </c>
      <c r="C480" s="37">
        <v>4301011190</v>
      </c>
      <c r="D480" s="403">
        <v>4607091389098</v>
      </c>
      <c r="E480" s="403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81</v>
      </c>
      <c r="L480" s="39" t="s">
        <v>133</v>
      </c>
      <c r="M480" s="39"/>
      <c r="N480" s="38">
        <v>50</v>
      </c>
      <c r="O480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05"/>
      <c r="Q480" s="405"/>
      <c r="R480" s="405"/>
      <c r="S480" s="406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6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hidden="1" customHeight="1" x14ac:dyDescent="0.25">
      <c r="A481" s="64" t="s">
        <v>673</v>
      </c>
      <c r="B481" s="64" t="s">
        <v>674</v>
      </c>
      <c r="C481" s="37">
        <v>4301011784</v>
      </c>
      <c r="D481" s="403">
        <v>4607091389982</v>
      </c>
      <c r="E481" s="403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4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05"/>
      <c r="Q481" s="405"/>
      <c r="R481" s="405"/>
      <c r="S481" s="406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6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idden="1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1"/>
      <c r="O482" s="397" t="s">
        <v>43</v>
      </c>
      <c r="P482" s="398"/>
      <c r="Q482" s="398"/>
      <c r="R482" s="398"/>
      <c r="S482" s="398"/>
      <c r="T482" s="398"/>
      <c r="U482" s="399"/>
      <c r="V482" s="43" t="s">
        <v>42</v>
      </c>
      <c r="W482" s="44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hidden="1" x14ac:dyDescent="0.2">
      <c r="A483" s="400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1"/>
      <c r="O483" s="397" t="s">
        <v>43</v>
      </c>
      <c r="P483" s="398"/>
      <c r="Q483" s="398"/>
      <c r="R483" s="398"/>
      <c r="S483" s="398"/>
      <c r="T483" s="398"/>
      <c r="U483" s="399"/>
      <c r="V483" s="43" t="s">
        <v>0</v>
      </c>
      <c r="W483" s="44">
        <f>IFERROR(SUM(W470:W481),"0")</f>
        <v>0</v>
      </c>
      <c r="X483" s="44">
        <f>IFERROR(SUM(X470:X481),"0")</f>
        <v>0</v>
      </c>
      <c r="Y483" s="43"/>
      <c r="Z483" s="68"/>
      <c r="AA483" s="68"/>
    </row>
    <row r="484" spans="1:67" ht="14.25" hidden="1" customHeight="1" x14ac:dyDescent="0.25">
      <c r="A484" s="402" t="s">
        <v>110</v>
      </c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2"/>
      <c r="P484" s="402"/>
      <c r="Q484" s="402"/>
      <c r="R484" s="402"/>
      <c r="S484" s="402"/>
      <c r="T484" s="402"/>
      <c r="U484" s="402"/>
      <c r="V484" s="402"/>
      <c r="W484" s="402"/>
      <c r="X484" s="402"/>
      <c r="Y484" s="402"/>
      <c r="Z484" s="67"/>
      <c r="AA484" s="67"/>
    </row>
    <row r="485" spans="1:67" ht="16.5" hidden="1" customHeight="1" x14ac:dyDescent="0.25">
      <c r="A485" s="64" t="s">
        <v>675</v>
      </c>
      <c r="B485" s="64" t="s">
        <v>676</v>
      </c>
      <c r="C485" s="37">
        <v>4301020222</v>
      </c>
      <c r="D485" s="403">
        <v>4607091388930</v>
      </c>
      <c r="E485" s="403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114</v>
      </c>
      <c r="L485" s="39" t="s">
        <v>113</v>
      </c>
      <c r="M485" s="39"/>
      <c r="N485" s="38">
        <v>55</v>
      </c>
      <c r="O485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05"/>
      <c r="Q485" s="405"/>
      <c r="R485" s="405"/>
      <c r="S485" s="406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hidden="1" customHeight="1" x14ac:dyDescent="0.25">
      <c r="A486" s="64" t="s">
        <v>677</v>
      </c>
      <c r="B486" s="64" t="s">
        <v>678</v>
      </c>
      <c r="C486" s="37">
        <v>4301020206</v>
      </c>
      <c r="D486" s="403">
        <v>4680115880054</v>
      </c>
      <c r="E486" s="403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113</v>
      </c>
      <c r="M486" s="39"/>
      <c r="N486" s="38">
        <v>55</v>
      </c>
      <c r="O486" s="4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05"/>
      <c r="Q486" s="405"/>
      <c r="R486" s="405"/>
      <c r="S486" s="406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idden="1" x14ac:dyDescent="0.2">
      <c r="A487" s="400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1"/>
      <c r="O487" s="397" t="s">
        <v>43</v>
      </c>
      <c r="P487" s="398"/>
      <c r="Q487" s="398"/>
      <c r="R487" s="398"/>
      <c r="S487" s="398"/>
      <c r="T487" s="398"/>
      <c r="U487" s="399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hidden="1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1"/>
      <c r="O488" s="397" t="s">
        <v>43</v>
      </c>
      <c r="P488" s="398"/>
      <c r="Q488" s="398"/>
      <c r="R488" s="398"/>
      <c r="S488" s="398"/>
      <c r="T488" s="398"/>
      <c r="U488" s="399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hidden="1" customHeight="1" x14ac:dyDescent="0.25">
      <c r="A489" s="402" t="s">
        <v>77</v>
      </c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2"/>
      <c r="P489" s="402"/>
      <c r="Q489" s="402"/>
      <c r="R489" s="402"/>
      <c r="S489" s="402"/>
      <c r="T489" s="402"/>
      <c r="U489" s="402"/>
      <c r="V489" s="402"/>
      <c r="W489" s="402"/>
      <c r="X489" s="402"/>
      <c r="Y489" s="402"/>
      <c r="Z489" s="67"/>
      <c r="AA489" s="67"/>
    </row>
    <row r="490" spans="1:67" ht="27" hidden="1" customHeight="1" x14ac:dyDescent="0.25">
      <c r="A490" s="64" t="s">
        <v>679</v>
      </c>
      <c r="B490" s="64" t="s">
        <v>680</v>
      </c>
      <c r="C490" s="37">
        <v>4301031252</v>
      </c>
      <c r="D490" s="403">
        <v>4680115883116</v>
      </c>
      <c r="E490" s="403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113</v>
      </c>
      <c r="M490" s="39"/>
      <c r="N490" s="38">
        <v>60</v>
      </c>
      <c r="O490" s="4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05"/>
      <c r="Q490" s="405"/>
      <c r="R490" s="405"/>
      <c r="S490" s="406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92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 t="shared" ref="BL490:BL495" si="93">IFERROR(W490*I490/H490,"0")</f>
        <v>0</v>
      </c>
      <c r="BM490" s="80">
        <f t="shared" ref="BM490:BM495" si="94">IFERROR(X490*I490/H490,"0")</f>
        <v>0</v>
      </c>
      <c r="BN490" s="80">
        <f t="shared" ref="BN490:BN495" si="95">IFERROR(1/J490*(W490/H490),"0")</f>
        <v>0</v>
      </c>
      <c r="BO490" s="80">
        <f t="shared" ref="BO490:BO495" si="96">IFERROR(1/J490*(X490/H490),"0")</f>
        <v>0</v>
      </c>
    </row>
    <row r="491" spans="1:67" ht="27" hidden="1" customHeight="1" x14ac:dyDescent="0.25">
      <c r="A491" s="64" t="s">
        <v>681</v>
      </c>
      <c r="B491" s="64" t="s">
        <v>682</v>
      </c>
      <c r="C491" s="37">
        <v>4301031248</v>
      </c>
      <c r="D491" s="403">
        <v>4680115883093</v>
      </c>
      <c r="E491" s="403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114</v>
      </c>
      <c r="L491" s="39" t="s">
        <v>80</v>
      </c>
      <c r="M491" s="39"/>
      <c r="N491" s="38">
        <v>60</v>
      </c>
      <c r="O491" s="4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05"/>
      <c r="Q491" s="405"/>
      <c r="R491" s="405"/>
      <c r="S491" s="406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92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 t="shared" si="93"/>
        <v>0</v>
      </c>
      <c r="BM491" s="80">
        <f t="shared" si="94"/>
        <v>0</v>
      </c>
      <c r="BN491" s="80">
        <f t="shared" si="95"/>
        <v>0</v>
      </c>
      <c r="BO491" s="80">
        <f t="shared" si="96"/>
        <v>0</v>
      </c>
    </row>
    <row r="492" spans="1:67" ht="27" hidden="1" customHeight="1" x14ac:dyDescent="0.25">
      <c r="A492" s="64" t="s">
        <v>683</v>
      </c>
      <c r="B492" s="64" t="s">
        <v>684</v>
      </c>
      <c r="C492" s="37">
        <v>4301031250</v>
      </c>
      <c r="D492" s="403">
        <v>4680115883109</v>
      </c>
      <c r="E492" s="403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80</v>
      </c>
      <c r="M492" s="39"/>
      <c r="N492" s="38">
        <v>60</v>
      </c>
      <c r="O492" s="4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05"/>
      <c r="Q492" s="405"/>
      <c r="R492" s="405"/>
      <c r="S492" s="406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2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si="93"/>
        <v>0</v>
      </c>
      <c r="BM492" s="80">
        <f t="shared" si="94"/>
        <v>0</v>
      </c>
      <c r="BN492" s="80">
        <f t="shared" si="95"/>
        <v>0</v>
      </c>
      <c r="BO492" s="80">
        <f t="shared" si="96"/>
        <v>0</v>
      </c>
    </row>
    <row r="493" spans="1:67" ht="27" hidden="1" customHeight="1" x14ac:dyDescent="0.25">
      <c r="A493" s="64" t="s">
        <v>685</v>
      </c>
      <c r="B493" s="64" t="s">
        <v>686</v>
      </c>
      <c r="C493" s="37">
        <v>4301031249</v>
      </c>
      <c r="D493" s="403">
        <v>4680115882072</v>
      </c>
      <c r="E493" s="403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81</v>
      </c>
      <c r="L493" s="39" t="s">
        <v>113</v>
      </c>
      <c r="M493" s="39"/>
      <c r="N493" s="38">
        <v>60</v>
      </c>
      <c r="O493" s="4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05"/>
      <c r="Q493" s="405"/>
      <c r="R493" s="405"/>
      <c r="S493" s="406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2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3"/>
        <v>0</v>
      </c>
      <c r="BM493" s="80">
        <f t="shared" si="94"/>
        <v>0</v>
      </c>
      <c r="BN493" s="80">
        <f t="shared" si="95"/>
        <v>0</v>
      </c>
      <c r="BO493" s="80">
        <f t="shared" si="96"/>
        <v>0</v>
      </c>
    </row>
    <row r="494" spans="1:67" ht="27" hidden="1" customHeight="1" x14ac:dyDescent="0.25">
      <c r="A494" s="64" t="s">
        <v>687</v>
      </c>
      <c r="B494" s="64" t="s">
        <v>688</v>
      </c>
      <c r="C494" s="37">
        <v>4301031251</v>
      </c>
      <c r="D494" s="403">
        <v>4680115882102</v>
      </c>
      <c r="E494" s="403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05"/>
      <c r="Q494" s="405"/>
      <c r="R494" s="405"/>
      <c r="S494" s="406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2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3"/>
        <v>0</v>
      </c>
      <c r="BM494" s="80">
        <f t="shared" si="94"/>
        <v>0</v>
      </c>
      <c r="BN494" s="80">
        <f t="shared" si="95"/>
        <v>0</v>
      </c>
      <c r="BO494" s="80">
        <f t="shared" si="96"/>
        <v>0</v>
      </c>
    </row>
    <row r="495" spans="1:67" ht="27" hidden="1" customHeight="1" x14ac:dyDescent="0.25">
      <c r="A495" s="64" t="s">
        <v>689</v>
      </c>
      <c r="B495" s="64" t="s">
        <v>690</v>
      </c>
      <c r="C495" s="37">
        <v>4301031253</v>
      </c>
      <c r="D495" s="403">
        <v>4680115882096</v>
      </c>
      <c r="E495" s="403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05"/>
      <c r="Q495" s="405"/>
      <c r="R495" s="405"/>
      <c r="S495" s="406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2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3"/>
        <v>0</v>
      </c>
      <c r="BM495" s="80">
        <f t="shared" si="94"/>
        <v>0</v>
      </c>
      <c r="BN495" s="80">
        <f t="shared" si="95"/>
        <v>0</v>
      </c>
      <c r="BO495" s="80">
        <f t="shared" si="96"/>
        <v>0</v>
      </c>
    </row>
    <row r="496" spans="1:67" hidden="1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1"/>
      <c r="O496" s="397" t="s">
        <v>43</v>
      </c>
      <c r="P496" s="398"/>
      <c r="Q496" s="398"/>
      <c r="R496" s="398"/>
      <c r="S496" s="398"/>
      <c r="T496" s="398"/>
      <c r="U496" s="399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hidden="1" x14ac:dyDescent="0.2">
      <c r="A497" s="400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1"/>
      <c r="O497" s="397" t="s">
        <v>43</v>
      </c>
      <c r="P497" s="398"/>
      <c r="Q497" s="398"/>
      <c r="R497" s="398"/>
      <c r="S497" s="398"/>
      <c r="T497" s="398"/>
      <c r="U497" s="399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hidden="1" customHeight="1" x14ac:dyDescent="0.25">
      <c r="A498" s="402" t="s">
        <v>85</v>
      </c>
      <c r="B498" s="402"/>
      <c r="C498" s="402"/>
      <c r="D498" s="402"/>
      <c r="E498" s="402"/>
      <c r="F498" s="402"/>
      <c r="G498" s="402"/>
      <c r="H498" s="402"/>
      <c r="I498" s="402"/>
      <c r="J498" s="402"/>
      <c r="K498" s="402"/>
      <c r="L498" s="402"/>
      <c r="M498" s="402"/>
      <c r="N498" s="402"/>
      <c r="O498" s="402"/>
      <c r="P498" s="402"/>
      <c r="Q498" s="402"/>
      <c r="R498" s="402"/>
      <c r="S498" s="402"/>
      <c r="T498" s="402"/>
      <c r="U498" s="402"/>
      <c r="V498" s="402"/>
      <c r="W498" s="402"/>
      <c r="X498" s="402"/>
      <c r="Y498" s="402"/>
      <c r="Z498" s="67"/>
      <c r="AA498" s="67"/>
    </row>
    <row r="499" spans="1:67" ht="16.5" hidden="1" customHeight="1" x14ac:dyDescent="0.25">
      <c r="A499" s="64" t="s">
        <v>691</v>
      </c>
      <c r="B499" s="64" t="s">
        <v>692</v>
      </c>
      <c r="C499" s="37">
        <v>4301051230</v>
      </c>
      <c r="D499" s="403">
        <v>4607091383409</v>
      </c>
      <c r="E499" s="403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114</v>
      </c>
      <c r="L499" s="39" t="s">
        <v>80</v>
      </c>
      <c r="M499" s="39"/>
      <c r="N499" s="38">
        <v>45</v>
      </c>
      <c r="O499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05"/>
      <c r="Q499" s="405"/>
      <c r="R499" s="405"/>
      <c r="S499" s="406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0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hidden="1" customHeight="1" x14ac:dyDescent="0.25">
      <c r="A500" s="64" t="s">
        <v>693</v>
      </c>
      <c r="B500" s="64" t="s">
        <v>694</v>
      </c>
      <c r="C500" s="37">
        <v>4301051231</v>
      </c>
      <c r="D500" s="403">
        <v>4607091383416</v>
      </c>
      <c r="E500" s="403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114</v>
      </c>
      <c r="L500" s="39" t="s">
        <v>80</v>
      </c>
      <c r="M500" s="39"/>
      <c r="N500" s="38">
        <v>45</v>
      </c>
      <c r="O500" s="4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05"/>
      <c r="Q500" s="405"/>
      <c r="R500" s="405"/>
      <c r="S500" s="406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1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hidden="1" customHeight="1" x14ac:dyDescent="0.25">
      <c r="A501" s="64" t="s">
        <v>695</v>
      </c>
      <c r="B501" s="64" t="s">
        <v>696</v>
      </c>
      <c r="C501" s="37">
        <v>4301051058</v>
      </c>
      <c r="D501" s="403">
        <v>4680115883536</v>
      </c>
      <c r="E501" s="403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81</v>
      </c>
      <c r="L501" s="39" t="s">
        <v>80</v>
      </c>
      <c r="M501" s="39"/>
      <c r="N501" s="38">
        <v>45</v>
      </c>
      <c r="O50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05"/>
      <c r="Q501" s="405"/>
      <c r="R501" s="405"/>
      <c r="S501" s="406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idden="1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1"/>
      <c r="O502" s="397" t="s">
        <v>43</v>
      </c>
      <c r="P502" s="398"/>
      <c r="Q502" s="398"/>
      <c r="R502" s="398"/>
      <c r="S502" s="398"/>
      <c r="T502" s="398"/>
      <c r="U502" s="399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hidden="1" x14ac:dyDescent="0.2">
      <c r="A503" s="400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1"/>
      <c r="O503" s="397" t="s">
        <v>43</v>
      </c>
      <c r="P503" s="398"/>
      <c r="Q503" s="398"/>
      <c r="R503" s="398"/>
      <c r="S503" s="398"/>
      <c r="T503" s="398"/>
      <c r="U503" s="399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hidden="1" customHeight="1" x14ac:dyDescent="0.25">
      <c r="A504" s="402" t="s">
        <v>220</v>
      </c>
      <c r="B504" s="402"/>
      <c r="C504" s="402"/>
      <c r="D504" s="402"/>
      <c r="E504" s="402"/>
      <c r="F504" s="402"/>
      <c r="G504" s="402"/>
      <c r="H504" s="402"/>
      <c r="I504" s="402"/>
      <c r="J504" s="402"/>
      <c r="K504" s="402"/>
      <c r="L504" s="402"/>
      <c r="M504" s="402"/>
      <c r="N504" s="402"/>
      <c r="O504" s="402"/>
      <c r="P504" s="402"/>
      <c r="Q504" s="402"/>
      <c r="R504" s="402"/>
      <c r="S504" s="402"/>
      <c r="T504" s="402"/>
      <c r="U504" s="402"/>
      <c r="V504" s="402"/>
      <c r="W504" s="402"/>
      <c r="X504" s="402"/>
      <c r="Y504" s="402"/>
      <c r="Z504" s="67"/>
      <c r="AA504" s="67"/>
    </row>
    <row r="505" spans="1:67" ht="16.5" hidden="1" customHeight="1" x14ac:dyDescent="0.25">
      <c r="A505" s="64" t="s">
        <v>697</v>
      </c>
      <c r="B505" s="64" t="s">
        <v>698</v>
      </c>
      <c r="C505" s="37">
        <v>4301060363</v>
      </c>
      <c r="D505" s="403">
        <v>4680115885035</v>
      </c>
      <c r="E505" s="403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114</v>
      </c>
      <c r="L505" s="39" t="s">
        <v>80</v>
      </c>
      <c r="M505" s="39"/>
      <c r="N505" s="38">
        <v>35</v>
      </c>
      <c r="O505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05"/>
      <c r="Q505" s="405"/>
      <c r="R505" s="405"/>
      <c r="S505" s="406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3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hidden="1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1"/>
      <c r="O506" s="397" t="s">
        <v>43</v>
      </c>
      <c r="P506" s="398"/>
      <c r="Q506" s="398"/>
      <c r="R506" s="398"/>
      <c r="S506" s="398"/>
      <c r="T506" s="398"/>
      <c r="U506" s="399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hidden="1" x14ac:dyDescent="0.2">
      <c r="A507" s="400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1"/>
      <c r="O507" s="397" t="s">
        <v>43</v>
      </c>
      <c r="P507" s="398"/>
      <c r="Q507" s="398"/>
      <c r="R507" s="398"/>
      <c r="S507" s="398"/>
      <c r="T507" s="398"/>
      <c r="U507" s="399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hidden="1" customHeight="1" x14ac:dyDescent="0.2">
      <c r="A508" s="436" t="s">
        <v>699</v>
      </c>
      <c r="B508" s="436"/>
      <c r="C508" s="436"/>
      <c r="D508" s="436"/>
      <c r="E508" s="436"/>
      <c r="F508" s="436"/>
      <c r="G508" s="436"/>
      <c r="H508" s="436"/>
      <c r="I508" s="436"/>
      <c r="J508" s="436"/>
      <c r="K508" s="436"/>
      <c r="L508" s="436"/>
      <c r="M508" s="436"/>
      <c r="N508" s="436"/>
      <c r="O508" s="436"/>
      <c r="P508" s="436"/>
      <c r="Q508" s="436"/>
      <c r="R508" s="436"/>
      <c r="S508" s="436"/>
      <c r="T508" s="436"/>
      <c r="U508" s="436"/>
      <c r="V508" s="436"/>
      <c r="W508" s="436"/>
      <c r="X508" s="436"/>
      <c r="Y508" s="436"/>
      <c r="Z508" s="55"/>
      <c r="AA508" s="55"/>
    </row>
    <row r="509" spans="1:67" ht="16.5" hidden="1" customHeight="1" x14ac:dyDescent="0.25">
      <c r="A509" s="437" t="s">
        <v>700</v>
      </c>
      <c r="B509" s="437"/>
      <c r="C509" s="437"/>
      <c r="D509" s="437"/>
      <c r="E509" s="437"/>
      <c r="F509" s="437"/>
      <c r="G509" s="437"/>
      <c r="H509" s="437"/>
      <c r="I509" s="437"/>
      <c r="J509" s="437"/>
      <c r="K509" s="437"/>
      <c r="L509" s="437"/>
      <c r="M509" s="437"/>
      <c r="N509" s="437"/>
      <c r="O509" s="437"/>
      <c r="P509" s="437"/>
      <c r="Q509" s="437"/>
      <c r="R509" s="437"/>
      <c r="S509" s="437"/>
      <c r="T509" s="437"/>
      <c r="U509" s="437"/>
      <c r="V509" s="437"/>
      <c r="W509" s="437"/>
      <c r="X509" s="437"/>
      <c r="Y509" s="437"/>
      <c r="Z509" s="66"/>
      <c r="AA509" s="66"/>
    </row>
    <row r="510" spans="1:67" ht="14.25" hidden="1" customHeight="1" x14ac:dyDescent="0.25">
      <c r="A510" s="402" t="s">
        <v>118</v>
      </c>
      <c r="B510" s="402"/>
      <c r="C510" s="402"/>
      <c r="D510" s="402"/>
      <c r="E510" s="402"/>
      <c r="F510" s="402"/>
      <c r="G510" s="402"/>
      <c r="H510" s="402"/>
      <c r="I510" s="402"/>
      <c r="J510" s="402"/>
      <c r="K510" s="402"/>
      <c r="L510" s="402"/>
      <c r="M510" s="402"/>
      <c r="N510" s="402"/>
      <c r="O510" s="402"/>
      <c r="P510" s="402"/>
      <c r="Q510" s="402"/>
      <c r="R510" s="402"/>
      <c r="S510" s="402"/>
      <c r="T510" s="402"/>
      <c r="U510" s="402"/>
      <c r="V510" s="402"/>
      <c r="W510" s="402"/>
      <c r="X510" s="402"/>
      <c r="Y510" s="402"/>
      <c r="Z510" s="67"/>
      <c r="AA510" s="67"/>
    </row>
    <row r="511" spans="1:67" ht="27" hidden="1" customHeight="1" x14ac:dyDescent="0.25">
      <c r="A511" s="64" t="s">
        <v>701</v>
      </c>
      <c r="B511" s="64" t="s">
        <v>702</v>
      </c>
      <c r="C511" s="37">
        <v>4301011763</v>
      </c>
      <c r="D511" s="403">
        <v>4640242181011</v>
      </c>
      <c r="E511" s="403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114</v>
      </c>
      <c r="L511" s="39" t="s">
        <v>133</v>
      </c>
      <c r="M511" s="39"/>
      <c r="N511" s="38">
        <v>55</v>
      </c>
      <c r="O511" s="438" t="s">
        <v>703</v>
      </c>
      <c r="P511" s="405"/>
      <c r="Q511" s="405"/>
      <c r="R511" s="405"/>
      <c r="S511" s="406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7">IFERROR(IF(W511="",0,CEILING((W511/$H511),1)*$H511),"")</f>
        <v>0</v>
      </c>
      <c r="Y511" s="42" t="str">
        <f t="shared" ref="Y511:Y516" si="98">IFERROR(IF(X511=0,"",ROUNDUP(X511/H511,0)*0.02175),"")</f>
        <v/>
      </c>
      <c r="Z511" s="69" t="s">
        <v>48</v>
      </c>
      <c r="AA511" s="70" t="s">
        <v>48</v>
      </c>
      <c r="AE511" s="80"/>
      <c r="BB511" s="364" t="s">
        <v>67</v>
      </c>
      <c r="BL511" s="80">
        <f t="shared" ref="BL511:BL519" si="99">IFERROR(W511*I511/H511,"0")</f>
        <v>0</v>
      </c>
      <c r="BM511" s="80">
        <f t="shared" ref="BM511:BM519" si="100">IFERROR(X511*I511/H511,"0")</f>
        <v>0</v>
      </c>
      <c r="BN511" s="80">
        <f t="shared" ref="BN511:BN519" si="101">IFERROR(1/J511*(W511/H511),"0")</f>
        <v>0</v>
      </c>
      <c r="BO511" s="80">
        <f t="shared" ref="BO511:BO519" si="102">IFERROR(1/J511*(X511/H511),"0")</f>
        <v>0</v>
      </c>
    </row>
    <row r="512" spans="1:67" ht="27" hidden="1" customHeight="1" x14ac:dyDescent="0.25">
      <c r="A512" s="64" t="s">
        <v>704</v>
      </c>
      <c r="B512" s="64" t="s">
        <v>705</v>
      </c>
      <c r="C512" s="37">
        <v>4301011951</v>
      </c>
      <c r="D512" s="403">
        <v>4640242180045</v>
      </c>
      <c r="E512" s="403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114</v>
      </c>
      <c r="L512" s="39" t="s">
        <v>113</v>
      </c>
      <c r="M512" s="39"/>
      <c r="N512" s="38">
        <v>55</v>
      </c>
      <c r="O512" s="439" t="s">
        <v>706</v>
      </c>
      <c r="P512" s="405"/>
      <c r="Q512" s="405"/>
      <c r="R512" s="405"/>
      <c r="S512" s="406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7"/>
        <v>0</v>
      </c>
      <c r="Y512" s="42" t="str">
        <f t="shared" si="98"/>
        <v/>
      </c>
      <c r="Z512" s="69" t="s">
        <v>48</v>
      </c>
      <c r="AA512" s="70" t="s">
        <v>48</v>
      </c>
      <c r="AE512" s="80"/>
      <c r="BB512" s="365" t="s">
        <v>67</v>
      </c>
      <c r="BL512" s="80">
        <f t="shared" si="99"/>
        <v>0</v>
      </c>
      <c r="BM512" s="80">
        <f t="shared" si="100"/>
        <v>0</v>
      </c>
      <c r="BN512" s="80">
        <f t="shared" si="101"/>
        <v>0</v>
      </c>
      <c r="BO512" s="80">
        <f t="shared" si="102"/>
        <v>0</v>
      </c>
    </row>
    <row r="513" spans="1:67" ht="27" hidden="1" customHeight="1" x14ac:dyDescent="0.25">
      <c r="A513" s="64" t="s">
        <v>707</v>
      </c>
      <c r="B513" s="64" t="s">
        <v>708</v>
      </c>
      <c r="C513" s="37">
        <v>4301011585</v>
      </c>
      <c r="D513" s="403">
        <v>4640242180441</v>
      </c>
      <c r="E513" s="403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114</v>
      </c>
      <c r="L513" s="39" t="s">
        <v>113</v>
      </c>
      <c r="M513" s="39"/>
      <c r="N513" s="38">
        <v>50</v>
      </c>
      <c r="O513" s="440" t="s">
        <v>709</v>
      </c>
      <c r="P513" s="405"/>
      <c r="Q513" s="405"/>
      <c r="R513" s="405"/>
      <c r="S513" s="406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7"/>
        <v>0</v>
      </c>
      <c r="Y513" s="42" t="str">
        <f t="shared" si="98"/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si="99"/>
        <v>0</v>
      </c>
      <c r="BM513" s="80">
        <f t="shared" si="100"/>
        <v>0</v>
      </c>
      <c r="BN513" s="80">
        <f t="shared" si="101"/>
        <v>0</v>
      </c>
      <c r="BO513" s="80">
        <f t="shared" si="102"/>
        <v>0</v>
      </c>
    </row>
    <row r="514" spans="1:67" ht="27" hidden="1" customHeight="1" x14ac:dyDescent="0.25">
      <c r="A514" s="64" t="s">
        <v>710</v>
      </c>
      <c r="B514" s="64" t="s">
        <v>711</v>
      </c>
      <c r="C514" s="37">
        <v>4301011950</v>
      </c>
      <c r="D514" s="403">
        <v>4640242180601</v>
      </c>
      <c r="E514" s="403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113</v>
      </c>
      <c r="M514" s="39"/>
      <c r="N514" s="38">
        <v>55</v>
      </c>
      <c r="O514" s="441" t="s">
        <v>712</v>
      </c>
      <c r="P514" s="405"/>
      <c r="Q514" s="405"/>
      <c r="R514" s="405"/>
      <c r="S514" s="406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7"/>
        <v>0</v>
      </c>
      <c r="Y514" s="42" t="str">
        <f t="shared" si="98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99"/>
        <v>0</v>
      </c>
      <c r="BM514" s="80">
        <f t="shared" si="100"/>
        <v>0</v>
      </c>
      <c r="BN514" s="80">
        <f t="shared" si="101"/>
        <v>0</v>
      </c>
      <c r="BO514" s="80">
        <f t="shared" si="102"/>
        <v>0</v>
      </c>
    </row>
    <row r="515" spans="1:67" ht="27" hidden="1" customHeight="1" x14ac:dyDescent="0.25">
      <c r="A515" s="64" t="s">
        <v>713</v>
      </c>
      <c r="B515" s="64" t="s">
        <v>714</v>
      </c>
      <c r="C515" s="37">
        <v>4301011584</v>
      </c>
      <c r="D515" s="403">
        <v>4640242180564</v>
      </c>
      <c r="E515" s="403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114</v>
      </c>
      <c r="L515" s="39" t="s">
        <v>113</v>
      </c>
      <c r="M515" s="39"/>
      <c r="N515" s="38">
        <v>50</v>
      </c>
      <c r="O515" s="428" t="s">
        <v>715</v>
      </c>
      <c r="P515" s="405"/>
      <c r="Q515" s="405"/>
      <c r="R515" s="405"/>
      <c r="S515" s="406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7"/>
        <v>0</v>
      </c>
      <c r="Y515" s="42" t="str">
        <f t="shared" si="98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hidden="1" customHeight="1" x14ac:dyDescent="0.25">
      <c r="A516" s="64" t="s">
        <v>716</v>
      </c>
      <c r="B516" s="64" t="s">
        <v>717</v>
      </c>
      <c r="C516" s="37">
        <v>4301011762</v>
      </c>
      <c r="D516" s="403">
        <v>4640242180922</v>
      </c>
      <c r="E516" s="403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429" t="s">
        <v>718</v>
      </c>
      <c r="P516" s="405"/>
      <c r="Q516" s="405"/>
      <c r="R516" s="405"/>
      <c r="S516" s="406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7"/>
        <v>0</v>
      </c>
      <c r="Y516" s="42" t="str">
        <f t="shared" si="98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hidden="1" customHeight="1" x14ac:dyDescent="0.25">
      <c r="A517" s="64" t="s">
        <v>719</v>
      </c>
      <c r="B517" s="64" t="s">
        <v>720</v>
      </c>
      <c r="C517" s="37">
        <v>4301011764</v>
      </c>
      <c r="D517" s="403">
        <v>4640242181189</v>
      </c>
      <c r="E517" s="403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133</v>
      </c>
      <c r="M517" s="39"/>
      <c r="N517" s="38">
        <v>55</v>
      </c>
      <c r="O517" s="430" t="s">
        <v>721</v>
      </c>
      <c r="P517" s="405"/>
      <c r="Q517" s="405"/>
      <c r="R517" s="405"/>
      <c r="S517" s="406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7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hidden="1" customHeight="1" x14ac:dyDescent="0.25">
      <c r="A518" s="64" t="s">
        <v>722</v>
      </c>
      <c r="B518" s="64" t="s">
        <v>723</v>
      </c>
      <c r="C518" s="37">
        <v>4301011551</v>
      </c>
      <c r="D518" s="403">
        <v>4640242180038</v>
      </c>
      <c r="E518" s="403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113</v>
      </c>
      <c r="M518" s="39"/>
      <c r="N518" s="38">
        <v>50</v>
      </c>
      <c r="O518" s="431" t="s">
        <v>724</v>
      </c>
      <c r="P518" s="405"/>
      <c r="Q518" s="405"/>
      <c r="R518" s="405"/>
      <c r="S518" s="406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7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hidden="1" customHeight="1" x14ac:dyDescent="0.25">
      <c r="A519" s="64" t="s">
        <v>725</v>
      </c>
      <c r="B519" s="64" t="s">
        <v>726</v>
      </c>
      <c r="C519" s="37">
        <v>4301011765</v>
      </c>
      <c r="D519" s="403">
        <v>4640242181172</v>
      </c>
      <c r="E519" s="403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113</v>
      </c>
      <c r="M519" s="39"/>
      <c r="N519" s="38">
        <v>55</v>
      </c>
      <c r="O519" s="432" t="s">
        <v>727</v>
      </c>
      <c r="P519" s="405"/>
      <c r="Q519" s="405"/>
      <c r="R519" s="405"/>
      <c r="S519" s="406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7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idden="1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1"/>
      <c r="O520" s="397" t="s">
        <v>43</v>
      </c>
      <c r="P520" s="398"/>
      <c r="Q520" s="398"/>
      <c r="R520" s="398"/>
      <c r="S520" s="398"/>
      <c r="T520" s="398"/>
      <c r="U520" s="399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hidden="1" x14ac:dyDescent="0.2">
      <c r="A521" s="400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1"/>
      <c r="O521" s="397" t="s">
        <v>43</v>
      </c>
      <c r="P521" s="398"/>
      <c r="Q521" s="398"/>
      <c r="R521" s="398"/>
      <c r="S521" s="398"/>
      <c r="T521" s="398"/>
      <c r="U521" s="399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hidden="1" customHeight="1" x14ac:dyDescent="0.25">
      <c r="A522" s="402" t="s">
        <v>110</v>
      </c>
      <c r="B522" s="402"/>
      <c r="C522" s="402"/>
      <c r="D522" s="402"/>
      <c r="E522" s="402"/>
      <c r="F522" s="402"/>
      <c r="G522" s="402"/>
      <c r="H522" s="402"/>
      <c r="I522" s="402"/>
      <c r="J522" s="402"/>
      <c r="K522" s="402"/>
      <c r="L522" s="402"/>
      <c r="M522" s="402"/>
      <c r="N522" s="402"/>
      <c r="O522" s="402"/>
      <c r="P522" s="402"/>
      <c r="Q522" s="402"/>
      <c r="R522" s="402"/>
      <c r="S522" s="402"/>
      <c r="T522" s="402"/>
      <c r="U522" s="402"/>
      <c r="V522" s="402"/>
      <c r="W522" s="402"/>
      <c r="X522" s="402"/>
      <c r="Y522" s="402"/>
      <c r="Z522" s="67"/>
      <c r="AA522" s="67"/>
    </row>
    <row r="523" spans="1:67" ht="27" hidden="1" customHeight="1" x14ac:dyDescent="0.25">
      <c r="A523" s="64" t="s">
        <v>728</v>
      </c>
      <c r="B523" s="64" t="s">
        <v>729</v>
      </c>
      <c r="C523" s="37">
        <v>4301020260</v>
      </c>
      <c r="D523" s="403">
        <v>4640242180526</v>
      </c>
      <c r="E523" s="403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114</v>
      </c>
      <c r="L523" s="39" t="s">
        <v>113</v>
      </c>
      <c r="M523" s="39"/>
      <c r="N523" s="38">
        <v>50</v>
      </c>
      <c r="O523" s="433" t="s">
        <v>730</v>
      </c>
      <c r="P523" s="405"/>
      <c r="Q523" s="405"/>
      <c r="R523" s="405"/>
      <c r="S523" s="406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hidden="1" customHeight="1" x14ac:dyDescent="0.25">
      <c r="A524" s="64" t="s">
        <v>731</v>
      </c>
      <c r="B524" s="64" t="s">
        <v>732</v>
      </c>
      <c r="C524" s="37">
        <v>4301020269</v>
      </c>
      <c r="D524" s="403">
        <v>4640242180519</v>
      </c>
      <c r="E524" s="403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114</v>
      </c>
      <c r="L524" s="39" t="s">
        <v>133</v>
      </c>
      <c r="M524" s="39"/>
      <c r="N524" s="38">
        <v>50</v>
      </c>
      <c r="O524" s="434" t="s">
        <v>733</v>
      </c>
      <c r="P524" s="405"/>
      <c r="Q524" s="405"/>
      <c r="R524" s="405"/>
      <c r="S524" s="406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hidden="1" customHeight="1" x14ac:dyDescent="0.25">
      <c r="A525" s="64" t="s">
        <v>734</v>
      </c>
      <c r="B525" s="64" t="s">
        <v>735</v>
      </c>
      <c r="C525" s="37">
        <v>4301020309</v>
      </c>
      <c r="D525" s="403">
        <v>4640242180090</v>
      </c>
      <c r="E525" s="403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421" t="s">
        <v>736</v>
      </c>
      <c r="P525" s="405"/>
      <c r="Q525" s="405"/>
      <c r="R525" s="405"/>
      <c r="S525" s="406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hidden="1" customHeight="1" x14ac:dyDescent="0.25">
      <c r="A526" s="64" t="s">
        <v>737</v>
      </c>
      <c r="B526" s="64" t="s">
        <v>738</v>
      </c>
      <c r="C526" s="37">
        <v>4301020314</v>
      </c>
      <c r="D526" s="403">
        <v>4640242180090</v>
      </c>
      <c r="E526" s="403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113</v>
      </c>
      <c r="M526" s="39"/>
      <c r="N526" s="38">
        <v>50</v>
      </c>
      <c r="O526" s="422" t="s">
        <v>739</v>
      </c>
      <c r="P526" s="405"/>
      <c r="Q526" s="405"/>
      <c r="R526" s="405"/>
      <c r="S526" s="406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740</v>
      </c>
      <c r="B527" s="64" t="s">
        <v>741</v>
      </c>
      <c r="C527" s="37">
        <v>4301020295</v>
      </c>
      <c r="D527" s="403">
        <v>4640242181363</v>
      </c>
      <c r="E527" s="403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81</v>
      </c>
      <c r="L527" s="39" t="s">
        <v>113</v>
      </c>
      <c r="M527" s="39"/>
      <c r="N527" s="38">
        <v>50</v>
      </c>
      <c r="O527" s="423" t="s">
        <v>742</v>
      </c>
      <c r="P527" s="405"/>
      <c r="Q527" s="405"/>
      <c r="R527" s="405"/>
      <c r="S527" s="406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idden="1" x14ac:dyDescent="0.2">
      <c r="A528" s="400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01"/>
      <c r="O528" s="397" t="s">
        <v>43</v>
      </c>
      <c r="P528" s="398"/>
      <c r="Q528" s="398"/>
      <c r="R528" s="398"/>
      <c r="S528" s="398"/>
      <c r="T528" s="398"/>
      <c r="U528" s="399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hidden="1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1"/>
      <c r="O529" s="397" t="s">
        <v>43</v>
      </c>
      <c r="P529" s="398"/>
      <c r="Q529" s="398"/>
      <c r="R529" s="398"/>
      <c r="S529" s="398"/>
      <c r="T529" s="398"/>
      <c r="U529" s="399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hidden="1" customHeight="1" x14ac:dyDescent="0.25">
      <c r="A530" s="402" t="s">
        <v>77</v>
      </c>
      <c r="B530" s="402"/>
      <c r="C530" s="402"/>
      <c r="D530" s="402"/>
      <c r="E530" s="402"/>
      <c r="F530" s="402"/>
      <c r="G530" s="402"/>
      <c r="H530" s="402"/>
      <c r="I530" s="402"/>
      <c r="J530" s="402"/>
      <c r="K530" s="402"/>
      <c r="L530" s="402"/>
      <c r="M530" s="402"/>
      <c r="N530" s="402"/>
      <c r="O530" s="402"/>
      <c r="P530" s="402"/>
      <c r="Q530" s="402"/>
      <c r="R530" s="402"/>
      <c r="S530" s="402"/>
      <c r="T530" s="402"/>
      <c r="U530" s="402"/>
      <c r="V530" s="402"/>
      <c r="W530" s="402"/>
      <c r="X530" s="402"/>
      <c r="Y530" s="402"/>
      <c r="Z530" s="67"/>
      <c r="AA530" s="67"/>
    </row>
    <row r="531" spans="1:67" ht="27" hidden="1" customHeight="1" x14ac:dyDescent="0.25">
      <c r="A531" s="64" t="s">
        <v>743</v>
      </c>
      <c r="B531" s="64" t="s">
        <v>744</v>
      </c>
      <c r="C531" s="37">
        <v>4301031280</v>
      </c>
      <c r="D531" s="403">
        <v>4640242180816</v>
      </c>
      <c r="E531" s="403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424" t="s">
        <v>745</v>
      </c>
      <c r="P531" s="405"/>
      <c r="Q531" s="405"/>
      <c r="R531" s="405"/>
      <c r="S531" s="406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ref="X531:X536" si="103"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 t="shared" ref="BL531:BL536" si="104">IFERROR(W531*I531/H531,"0")</f>
        <v>0</v>
      </c>
      <c r="BM531" s="80">
        <f t="shared" ref="BM531:BM536" si="105">IFERROR(X531*I531/H531,"0")</f>
        <v>0</v>
      </c>
      <c r="BN531" s="80">
        <f t="shared" ref="BN531:BN536" si="106">IFERROR(1/J531*(W531/H531),"0")</f>
        <v>0</v>
      </c>
      <c r="BO531" s="80">
        <f t="shared" ref="BO531:BO536" si="107">IFERROR(1/J531*(X531/H531),"0")</f>
        <v>0</v>
      </c>
    </row>
    <row r="532" spans="1:67" ht="27" hidden="1" customHeight="1" x14ac:dyDescent="0.25">
      <c r="A532" s="64" t="s">
        <v>746</v>
      </c>
      <c r="B532" s="64" t="s">
        <v>747</v>
      </c>
      <c r="C532" s="37">
        <v>4301031194</v>
      </c>
      <c r="D532" s="403">
        <v>4680115880856</v>
      </c>
      <c r="E532" s="403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2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405"/>
      <c r="Q532" s="405"/>
      <c r="R532" s="405"/>
      <c r="S532" s="406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103"/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 t="shared" si="104"/>
        <v>0</v>
      </c>
      <c r="BM532" s="80">
        <f t="shared" si="105"/>
        <v>0</v>
      </c>
      <c r="BN532" s="80">
        <f t="shared" si="106"/>
        <v>0</v>
      </c>
      <c r="BO532" s="80">
        <f t="shared" si="107"/>
        <v>0</v>
      </c>
    </row>
    <row r="533" spans="1:67" ht="27" hidden="1" customHeight="1" x14ac:dyDescent="0.25">
      <c r="A533" s="64" t="s">
        <v>748</v>
      </c>
      <c r="B533" s="64" t="s">
        <v>749</v>
      </c>
      <c r="C533" s="37">
        <v>4301031244</v>
      </c>
      <c r="D533" s="403">
        <v>4640242180595</v>
      </c>
      <c r="E533" s="403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26" t="s">
        <v>750</v>
      </c>
      <c r="P533" s="405"/>
      <c r="Q533" s="405"/>
      <c r="R533" s="405"/>
      <c r="S533" s="406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3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si="104"/>
        <v>0</v>
      </c>
      <c r="BM533" s="80">
        <f t="shared" si="105"/>
        <v>0</v>
      </c>
      <c r="BN533" s="80">
        <f t="shared" si="106"/>
        <v>0</v>
      </c>
      <c r="BO533" s="80">
        <f t="shared" si="107"/>
        <v>0</v>
      </c>
    </row>
    <row r="534" spans="1:67" ht="27" hidden="1" customHeight="1" x14ac:dyDescent="0.25">
      <c r="A534" s="64" t="s">
        <v>751</v>
      </c>
      <c r="B534" s="64" t="s">
        <v>752</v>
      </c>
      <c r="C534" s="37">
        <v>4301031321</v>
      </c>
      <c r="D534" s="403">
        <v>4640242180076</v>
      </c>
      <c r="E534" s="403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27" t="s">
        <v>753</v>
      </c>
      <c r="P534" s="405"/>
      <c r="Q534" s="405"/>
      <c r="R534" s="405"/>
      <c r="S534" s="406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3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4"/>
        <v>0</v>
      </c>
      <c r="BM534" s="80">
        <f t="shared" si="105"/>
        <v>0</v>
      </c>
      <c r="BN534" s="80">
        <f t="shared" si="106"/>
        <v>0</v>
      </c>
      <c r="BO534" s="80">
        <f t="shared" si="107"/>
        <v>0</v>
      </c>
    </row>
    <row r="535" spans="1:67" ht="27" hidden="1" customHeight="1" x14ac:dyDescent="0.25">
      <c r="A535" s="64" t="s">
        <v>754</v>
      </c>
      <c r="B535" s="64" t="s">
        <v>755</v>
      </c>
      <c r="C535" s="37">
        <v>4301031203</v>
      </c>
      <c r="D535" s="403">
        <v>4640242180908</v>
      </c>
      <c r="E535" s="403"/>
      <c r="F535" s="63">
        <v>0.28000000000000003</v>
      </c>
      <c r="G535" s="38">
        <v>6</v>
      </c>
      <c r="H535" s="63">
        <v>1.68</v>
      </c>
      <c r="I535" s="63">
        <v>1.81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414" t="s">
        <v>756</v>
      </c>
      <c r="P535" s="405"/>
      <c r="Q535" s="405"/>
      <c r="R535" s="405"/>
      <c r="S535" s="406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3"/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4"/>
        <v>0</v>
      </c>
      <c r="BM535" s="80">
        <f t="shared" si="105"/>
        <v>0</v>
      </c>
      <c r="BN535" s="80">
        <f t="shared" si="106"/>
        <v>0</v>
      </c>
      <c r="BO535" s="80">
        <f t="shared" si="107"/>
        <v>0</v>
      </c>
    </row>
    <row r="536" spans="1:67" ht="27" hidden="1" customHeight="1" x14ac:dyDescent="0.25">
      <c r="A536" s="64" t="s">
        <v>757</v>
      </c>
      <c r="B536" s="64" t="s">
        <v>758</v>
      </c>
      <c r="C536" s="37">
        <v>4301031200</v>
      </c>
      <c r="D536" s="403">
        <v>4640242180489</v>
      </c>
      <c r="E536" s="403"/>
      <c r="F536" s="63">
        <v>0.28000000000000003</v>
      </c>
      <c r="G536" s="38">
        <v>6</v>
      </c>
      <c r="H536" s="63">
        <v>1.68</v>
      </c>
      <c r="I536" s="63">
        <v>1.84</v>
      </c>
      <c r="J536" s="38">
        <v>234</v>
      </c>
      <c r="K536" s="38" t="s">
        <v>84</v>
      </c>
      <c r="L536" s="39" t="s">
        <v>80</v>
      </c>
      <c r="M536" s="39"/>
      <c r="N536" s="38">
        <v>40</v>
      </c>
      <c r="O536" s="415" t="s">
        <v>759</v>
      </c>
      <c r="P536" s="405"/>
      <c r="Q536" s="405"/>
      <c r="R536" s="405"/>
      <c r="S536" s="406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3"/>
        <v>0</v>
      </c>
      <c r="Y536" s="42" t="str">
        <f>IFERROR(IF(X536=0,"",ROUNDUP(X536/H536,0)*0.00502),"")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4"/>
        <v>0</v>
      </c>
      <c r="BM536" s="80">
        <f t="shared" si="105"/>
        <v>0</v>
      </c>
      <c r="BN536" s="80">
        <f t="shared" si="106"/>
        <v>0</v>
      </c>
      <c r="BO536" s="80">
        <f t="shared" si="107"/>
        <v>0</v>
      </c>
    </row>
    <row r="537" spans="1:67" hidden="1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01"/>
      <c r="O537" s="397" t="s">
        <v>43</v>
      </c>
      <c r="P537" s="398"/>
      <c r="Q537" s="398"/>
      <c r="R537" s="398"/>
      <c r="S537" s="398"/>
      <c r="T537" s="398"/>
      <c r="U537" s="399"/>
      <c r="V537" s="43" t="s">
        <v>42</v>
      </c>
      <c r="W537" s="44">
        <f>IFERROR(W531/H531,"0")+IFERROR(W532/H532,"0")+IFERROR(W533/H533,"0")+IFERROR(W534/H534,"0")+IFERROR(W535/H535,"0")+IFERROR(W536/H536,"0")</f>
        <v>0</v>
      </c>
      <c r="X537" s="44">
        <f>IFERROR(X531/H531,"0")+IFERROR(X532/H532,"0")+IFERROR(X533/H533,"0")+IFERROR(X534/H534,"0")+IFERROR(X535/H535,"0")+IFERROR(X536/H536,"0")</f>
        <v>0</v>
      </c>
      <c r="Y537" s="44">
        <f>IFERROR(IF(Y531="",0,Y531),"0")+IFERROR(IF(Y532="",0,Y532),"0")+IFERROR(IF(Y533="",0,Y533),"0")+IFERROR(IF(Y534="",0,Y534),"0")+IFERROR(IF(Y535="",0,Y535),"0")+IFERROR(IF(Y536="",0,Y536),"0")</f>
        <v>0</v>
      </c>
      <c r="Z537" s="68"/>
      <c r="AA537" s="68"/>
    </row>
    <row r="538" spans="1:67" hidden="1" x14ac:dyDescent="0.2">
      <c r="A538" s="400"/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1"/>
      <c r="O538" s="397" t="s">
        <v>43</v>
      </c>
      <c r="P538" s="398"/>
      <c r="Q538" s="398"/>
      <c r="R538" s="398"/>
      <c r="S538" s="398"/>
      <c r="T538" s="398"/>
      <c r="U538" s="399"/>
      <c r="V538" s="43" t="s">
        <v>0</v>
      </c>
      <c r="W538" s="44">
        <f>IFERROR(SUM(W531:W536),"0")</f>
        <v>0</v>
      </c>
      <c r="X538" s="44">
        <f>IFERROR(SUM(X531:X536),"0")</f>
        <v>0</v>
      </c>
      <c r="Y538" s="43"/>
      <c r="Z538" s="68"/>
      <c r="AA538" s="68"/>
    </row>
    <row r="539" spans="1:67" ht="14.25" hidden="1" customHeight="1" x14ac:dyDescent="0.25">
      <c r="A539" s="402" t="s">
        <v>85</v>
      </c>
      <c r="B539" s="402"/>
      <c r="C539" s="402"/>
      <c r="D539" s="402"/>
      <c r="E539" s="402"/>
      <c r="F539" s="402"/>
      <c r="G539" s="402"/>
      <c r="H539" s="402"/>
      <c r="I539" s="402"/>
      <c r="J539" s="402"/>
      <c r="K539" s="402"/>
      <c r="L539" s="402"/>
      <c r="M539" s="402"/>
      <c r="N539" s="402"/>
      <c r="O539" s="402"/>
      <c r="P539" s="402"/>
      <c r="Q539" s="402"/>
      <c r="R539" s="402"/>
      <c r="S539" s="402"/>
      <c r="T539" s="402"/>
      <c r="U539" s="402"/>
      <c r="V539" s="402"/>
      <c r="W539" s="402"/>
      <c r="X539" s="402"/>
      <c r="Y539" s="402"/>
      <c r="Z539" s="67"/>
      <c r="AA539" s="67"/>
    </row>
    <row r="540" spans="1:67" ht="27" hidden="1" customHeight="1" x14ac:dyDescent="0.25">
      <c r="A540" s="64" t="s">
        <v>760</v>
      </c>
      <c r="B540" s="64" t="s">
        <v>761</v>
      </c>
      <c r="C540" s="37">
        <v>4301051746</v>
      </c>
      <c r="D540" s="403">
        <v>4640242180533</v>
      </c>
      <c r="E540" s="403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114</v>
      </c>
      <c r="L540" s="39" t="s">
        <v>133</v>
      </c>
      <c r="M540" s="39"/>
      <c r="N540" s="38">
        <v>40</v>
      </c>
      <c r="O540" s="416" t="s">
        <v>762</v>
      </c>
      <c r="P540" s="405"/>
      <c r="Q540" s="405"/>
      <c r="R540" s="405"/>
      <c r="S540" s="406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hidden="1" customHeight="1" x14ac:dyDescent="0.25">
      <c r="A541" s="64" t="s">
        <v>763</v>
      </c>
      <c r="B541" s="64" t="s">
        <v>764</v>
      </c>
      <c r="C541" s="37">
        <v>4301051780</v>
      </c>
      <c r="D541" s="403">
        <v>4640242180106</v>
      </c>
      <c r="E541" s="403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114</v>
      </c>
      <c r="L541" s="39" t="s">
        <v>80</v>
      </c>
      <c r="M541" s="39"/>
      <c r="N541" s="38">
        <v>45</v>
      </c>
      <c r="O541" s="417" t="s">
        <v>765</v>
      </c>
      <c r="P541" s="405"/>
      <c r="Q541" s="405"/>
      <c r="R541" s="405"/>
      <c r="S541" s="406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hidden="1" customHeight="1" x14ac:dyDescent="0.25">
      <c r="A542" s="64" t="s">
        <v>766</v>
      </c>
      <c r="B542" s="64" t="s">
        <v>767</v>
      </c>
      <c r="C542" s="37">
        <v>4301051510</v>
      </c>
      <c r="D542" s="403">
        <v>4640242180540</v>
      </c>
      <c r="E542" s="403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80</v>
      </c>
      <c r="M542" s="39"/>
      <c r="N542" s="38">
        <v>30</v>
      </c>
      <c r="O542" s="418" t="s">
        <v>768</v>
      </c>
      <c r="P542" s="405"/>
      <c r="Q542" s="405"/>
      <c r="R542" s="405"/>
      <c r="S542" s="406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hidden="1" customHeight="1" x14ac:dyDescent="0.25">
      <c r="A543" s="64" t="s">
        <v>769</v>
      </c>
      <c r="B543" s="64" t="s">
        <v>770</v>
      </c>
      <c r="C543" s="37">
        <v>4301051390</v>
      </c>
      <c r="D543" s="403">
        <v>4640242181233</v>
      </c>
      <c r="E543" s="403"/>
      <c r="F543" s="63">
        <v>0.3</v>
      </c>
      <c r="G543" s="38">
        <v>6</v>
      </c>
      <c r="H543" s="63">
        <v>1.8</v>
      </c>
      <c r="I543" s="63">
        <v>1.984</v>
      </c>
      <c r="J543" s="38">
        <v>234</v>
      </c>
      <c r="K543" s="38" t="s">
        <v>84</v>
      </c>
      <c r="L543" s="39" t="s">
        <v>80</v>
      </c>
      <c r="M543" s="39"/>
      <c r="N543" s="38">
        <v>40</v>
      </c>
      <c r="O543" s="419" t="s">
        <v>771</v>
      </c>
      <c r="P543" s="405"/>
      <c r="Q543" s="405"/>
      <c r="R543" s="405"/>
      <c r="S543" s="406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IFERROR(IF(X543=0,"",ROUNDUP(X543/H543,0)*0.00502),"")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hidden="1" customHeight="1" x14ac:dyDescent="0.25">
      <c r="A544" s="64" t="s">
        <v>772</v>
      </c>
      <c r="B544" s="64" t="s">
        <v>773</v>
      </c>
      <c r="C544" s="37">
        <v>4301051448</v>
      </c>
      <c r="D544" s="403">
        <v>4640242181226</v>
      </c>
      <c r="E544" s="403"/>
      <c r="F544" s="63">
        <v>0.3</v>
      </c>
      <c r="G544" s="38">
        <v>6</v>
      </c>
      <c r="H544" s="63">
        <v>1.8</v>
      </c>
      <c r="I544" s="63">
        <v>1.972</v>
      </c>
      <c r="J544" s="38">
        <v>234</v>
      </c>
      <c r="K544" s="38" t="s">
        <v>84</v>
      </c>
      <c r="L544" s="39" t="s">
        <v>80</v>
      </c>
      <c r="M544" s="39"/>
      <c r="N544" s="38">
        <v>30</v>
      </c>
      <c r="O544" s="420" t="s">
        <v>774</v>
      </c>
      <c r="P544" s="405"/>
      <c r="Q544" s="405"/>
      <c r="R544" s="405"/>
      <c r="S544" s="406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IFERROR(IF(X544=0,"",ROUNDUP(X544/H544,0)*0.00502),"")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idden="1" x14ac:dyDescent="0.2">
      <c r="A545" s="400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01"/>
      <c r="O545" s="397" t="s">
        <v>43</v>
      </c>
      <c r="P545" s="398"/>
      <c r="Q545" s="398"/>
      <c r="R545" s="398"/>
      <c r="S545" s="398"/>
      <c r="T545" s="398"/>
      <c r="U545" s="399"/>
      <c r="V545" s="43" t="s">
        <v>42</v>
      </c>
      <c r="W545" s="44">
        <f>IFERROR(W540/H540,"0")+IFERROR(W541/H541,"0")+IFERROR(W542/H542,"0")+IFERROR(W543/H543,"0")+IFERROR(W544/H544,"0")</f>
        <v>0</v>
      </c>
      <c r="X545" s="44">
        <f>IFERROR(X540/H540,"0")+IFERROR(X541/H541,"0")+IFERROR(X542/H542,"0")+IFERROR(X543/H543,"0")+IFERROR(X544/H544,"0")</f>
        <v>0</v>
      </c>
      <c r="Y545" s="44">
        <f>IFERROR(IF(Y540="",0,Y540),"0")+IFERROR(IF(Y541="",0,Y541),"0")+IFERROR(IF(Y542="",0,Y542),"0")+IFERROR(IF(Y543="",0,Y543),"0")+IFERROR(IF(Y544="",0,Y544),"0")</f>
        <v>0</v>
      </c>
      <c r="Z545" s="68"/>
      <c r="AA545" s="68"/>
    </row>
    <row r="546" spans="1:67" hidden="1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1"/>
      <c r="O546" s="397" t="s">
        <v>43</v>
      </c>
      <c r="P546" s="398"/>
      <c r="Q546" s="398"/>
      <c r="R546" s="398"/>
      <c r="S546" s="398"/>
      <c r="T546" s="398"/>
      <c r="U546" s="399"/>
      <c r="V546" s="43" t="s">
        <v>0</v>
      </c>
      <c r="W546" s="44">
        <f>IFERROR(SUM(W540:W544),"0")</f>
        <v>0</v>
      </c>
      <c r="X546" s="44">
        <f>IFERROR(SUM(X540:X544),"0")</f>
        <v>0</v>
      </c>
      <c r="Y546" s="43"/>
      <c r="Z546" s="68"/>
      <c r="AA546" s="68"/>
    </row>
    <row r="547" spans="1:67" ht="14.25" hidden="1" customHeight="1" x14ac:dyDescent="0.25">
      <c r="A547" s="402" t="s">
        <v>220</v>
      </c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402"/>
      <c r="N547" s="402"/>
      <c r="O547" s="402"/>
      <c r="P547" s="402"/>
      <c r="Q547" s="402"/>
      <c r="R547" s="402"/>
      <c r="S547" s="402"/>
      <c r="T547" s="402"/>
      <c r="U547" s="402"/>
      <c r="V547" s="402"/>
      <c r="W547" s="402"/>
      <c r="X547" s="402"/>
      <c r="Y547" s="402"/>
      <c r="Z547" s="67"/>
      <c r="AA547" s="67"/>
    </row>
    <row r="548" spans="1:67" ht="27" hidden="1" customHeight="1" x14ac:dyDescent="0.25">
      <c r="A548" s="64" t="s">
        <v>775</v>
      </c>
      <c r="B548" s="64" t="s">
        <v>776</v>
      </c>
      <c r="C548" s="37">
        <v>4301060408</v>
      </c>
      <c r="D548" s="403">
        <v>4640242180120</v>
      </c>
      <c r="E548" s="403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114</v>
      </c>
      <c r="L548" s="39" t="s">
        <v>80</v>
      </c>
      <c r="M548" s="39"/>
      <c r="N548" s="38">
        <v>40</v>
      </c>
      <c r="O548" s="404" t="s">
        <v>777</v>
      </c>
      <c r="P548" s="405"/>
      <c r="Q548" s="405"/>
      <c r="R548" s="405"/>
      <c r="S548" s="406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9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hidden="1" customHeight="1" x14ac:dyDescent="0.25">
      <c r="A549" s="64" t="s">
        <v>775</v>
      </c>
      <c r="B549" s="64" t="s">
        <v>778</v>
      </c>
      <c r="C549" s="37">
        <v>4301060354</v>
      </c>
      <c r="D549" s="403">
        <v>4640242180120</v>
      </c>
      <c r="E549" s="403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114</v>
      </c>
      <c r="L549" s="39" t="s">
        <v>80</v>
      </c>
      <c r="M549" s="39"/>
      <c r="N549" s="38">
        <v>40</v>
      </c>
      <c r="O549" s="407" t="s">
        <v>779</v>
      </c>
      <c r="P549" s="405"/>
      <c r="Q549" s="405"/>
      <c r="R549" s="405"/>
      <c r="S549" s="406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hidden="1" customHeight="1" x14ac:dyDescent="0.25">
      <c r="A550" s="64" t="s">
        <v>780</v>
      </c>
      <c r="B550" s="64" t="s">
        <v>781</v>
      </c>
      <c r="C550" s="37">
        <v>4301060407</v>
      </c>
      <c r="D550" s="403">
        <v>4640242180137</v>
      </c>
      <c r="E550" s="403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408" t="s">
        <v>782</v>
      </c>
      <c r="P550" s="405"/>
      <c r="Q550" s="405"/>
      <c r="R550" s="405"/>
      <c r="S550" s="406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hidden="1" customHeight="1" x14ac:dyDescent="0.25">
      <c r="A551" s="64" t="s">
        <v>780</v>
      </c>
      <c r="B551" s="64" t="s">
        <v>783</v>
      </c>
      <c r="C551" s="37">
        <v>4301060355</v>
      </c>
      <c r="D551" s="403">
        <v>4640242180137</v>
      </c>
      <c r="E551" s="403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409" t="s">
        <v>784</v>
      </c>
      <c r="P551" s="405"/>
      <c r="Q551" s="405"/>
      <c r="R551" s="405"/>
      <c r="S551" s="406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idden="1" x14ac:dyDescent="0.2">
      <c r="A552" s="400"/>
      <c r="B552" s="400"/>
      <c r="C552" s="400"/>
      <c r="D552" s="400"/>
      <c r="E552" s="400"/>
      <c r="F552" s="400"/>
      <c r="G552" s="400"/>
      <c r="H552" s="400"/>
      <c r="I552" s="400"/>
      <c r="J552" s="400"/>
      <c r="K552" s="400"/>
      <c r="L552" s="400"/>
      <c r="M552" s="400"/>
      <c r="N552" s="401"/>
      <c r="O552" s="397" t="s">
        <v>43</v>
      </c>
      <c r="P552" s="398"/>
      <c r="Q552" s="398"/>
      <c r="R552" s="398"/>
      <c r="S552" s="398"/>
      <c r="T552" s="398"/>
      <c r="U552" s="399"/>
      <c r="V552" s="43" t="s">
        <v>42</v>
      </c>
      <c r="W552" s="44">
        <f>IFERROR(W548/H548,"0")+IFERROR(W549/H549,"0")+IFERROR(W550/H550,"0")+IFERROR(W551/H551,"0")</f>
        <v>0</v>
      </c>
      <c r="X552" s="44">
        <f>IFERROR(X548/H548,"0")+IFERROR(X549/H549,"0")+IFERROR(X550/H550,"0")+IFERROR(X551/H551,"0")</f>
        <v>0</v>
      </c>
      <c r="Y552" s="44">
        <f>IFERROR(IF(Y548="",0,Y548),"0")+IFERROR(IF(Y549="",0,Y549),"0")+IFERROR(IF(Y550="",0,Y550),"0")+IFERROR(IF(Y551="",0,Y551),"0")</f>
        <v>0</v>
      </c>
      <c r="Z552" s="68"/>
      <c r="AA552" s="68"/>
    </row>
    <row r="553" spans="1:67" hidden="1" x14ac:dyDescent="0.2">
      <c r="A553" s="400"/>
      <c r="B553" s="400"/>
      <c r="C553" s="400"/>
      <c r="D553" s="400"/>
      <c r="E553" s="400"/>
      <c r="F553" s="400"/>
      <c r="G553" s="400"/>
      <c r="H553" s="400"/>
      <c r="I553" s="400"/>
      <c r="J553" s="400"/>
      <c r="K553" s="400"/>
      <c r="L553" s="400"/>
      <c r="M553" s="400"/>
      <c r="N553" s="401"/>
      <c r="O553" s="397" t="s">
        <v>43</v>
      </c>
      <c r="P553" s="398"/>
      <c r="Q553" s="398"/>
      <c r="R553" s="398"/>
      <c r="S553" s="398"/>
      <c r="T553" s="398"/>
      <c r="U553" s="399"/>
      <c r="V553" s="43" t="s">
        <v>0</v>
      </c>
      <c r="W553" s="44">
        <f>IFERROR(SUM(W548:W551),"0")</f>
        <v>0</v>
      </c>
      <c r="X553" s="44">
        <f>IFERROR(SUM(X548:X551),"0")</f>
        <v>0</v>
      </c>
      <c r="Y553" s="43"/>
      <c r="Z553" s="68"/>
      <c r="AA553" s="68"/>
    </row>
    <row r="554" spans="1:67" ht="15" customHeight="1" x14ac:dyDescent="0.2">
      <c r="A554" s="400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13"/>
      <c r="O554" s="410" t="s">
        <v>36</v>
      </c>
      <c r="P554" s="411"/>
      <c r="Q554" s="411"/>
      <c r="R554" s="411"/>
      <c r="S554" s="411"/>
      <c r="T554" s="411"/>
      <c r="U554" s="412"/>
      <c r="V554" s="43" t="s">
        <v>0</v>
      </c>
      <c r="W554" s="44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50</v>
      </c>
      <c r="X554" s="44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52.199999999999996</v>
      </c>
      <c r="Y554" s="43"/>
      <c r="Z554" s="68"/>
      <c r="AA554" s="68"/>
    </row>
    <row r="555" spans="1:67" x14ac:dyDescent="0.2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13"/>
      <c r="O555" s="410" t="s">
        <v>37</v>
      </c>
      <c r="P555" s="411"/>
      <c r="Q555" s="411"/>
      <c r="R555" s="411"/>
      <c r="S555" s="411"/>
      <c r="T555" s="411"/>
      <c r="U555" s="412"/>
      <c r="V555" s="43" t="s">
        <v>0</v>
      </c>
      <c r="W555" s="44">
        <f>IFERROR(SUM(BL22:BL551),"0")</f>
        <v>53.241379310344833</v>
      </c>
      <c r="X555" s="44">
        <f>IFERROR(SUM(BM22:BM551),"0")</f>
        <v>55.583999999999996</v>
      </c>
      <c r="Y555" s="43"/>
      <c r="Z555" s="68"/>
      <c r="AA555" s="68"/>
    </row>
    <row r="556" spans="1:67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13"/>
      <c r="O556" s="410" t="s">
        <v>38</v>
      </c>
      <c r="P556" s="411"/>
      <c r="Q556" s="411"/>
      <c r="R556" s="411"/>
      <c r="S556" s="411"/>
      <c r="T556" s="411"/>
      <c r="U556" s="412"/>
      <c r="V556" s="43" t="s">
        <v>23</v>
      </c>
      <c r="W556" s="45">
        <f>ROUNDUP(SUM(BN22:BN551),0)</f>
        <v>1</v>
      </c>
      <c r="X556" s="45">
        <f>ROUNDUP(SUM(BO22:BO551),0)</f>
        <v>1</v>
      </c>
      <c r="Y556" s="43"/>
      <c r="Z556" s="68"/>
      <c r="AA556" s="68"/>
    </row>
    <row r="557" spans="1:67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13"/>
      <c r="O557" s="410" t="s">
        <v>39</v>
      </c>
      <c r="P557" s="411"/>
      <c r="Q557" s="411"/>
      <c r="R557" s="411"/>
      <c r="S557" s="411"/>
      <c r="T557" s="411"/>
      <c r="U557" s="412"/>
      <c r="V557" s="43" t="s">
        <v>0</v>
      </c>
      <c r="W557" s="44">
        <f>GrossWeightTotal+PalletQtyTotal*25</f>
        <v>78.241379310344826</v>
      </c>
      <c r="X557" s="44">
        <f>GrossWeightTotalR+PalletQtyTotalR*25</f>
        <v>80.584000000000003</v>
      </c>
      <c r="Y557" s="43"/>
      <c r="Z557" s="68"/>
      <c r="AA557" s="68"/>
    </row>
    <row r="558" spans="1:67" x14ac:dyDescent="0.2">
      <c r="A558" s="400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13"/>
      <c r="O558" s="410" t="s">
        <v>40</v>
      </c>
      <c r="P558" s="411"/>
      <c r="Q558" s="411"/>
      <c r="R558" s="411"/>
      <c r="S558" s="411"/>
      <c r="T558" s="411"/>
      <c r="U558" s="412"/>
      <c r="V558" s="43" t="s">
        <v>23</v>
      </c>
      <c r="W558" s="44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5.7471264367816097</v>
      </c>
      <c r="X558" s="44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6</v>
      </c>
      <c r="Y558" s="43"/>
      <c r="Z558" s="68"/>
      <c r="AA558" s="68"/>
    </row>
    <row r="559" spans="1:67" ht="14.25" hidden="1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13"/>
      <c r="O559" s="410" t="s">
        <v>41</v>
      </c>
      <c r="P559" s="411"/>
      <c r="Q559" s="411"/>
      <c r="R559" s="411"/>
      <c r="S559" s="411"/>
      <c r="T559" s="411"/>
      <c r="U559" s="412"/>
      <c r="V559" s="46" t="s">
        <v>54</v>
      </c>
      <c r="W559" s="43"/>
      <c r="X559" s="43"/>
      <c r="Y559" s="43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0.1305</v>
      </c>
      <c r="Z559" s="68"/>
      <c r="AA559" s="68"/>
    </row>
    <row r="560" spans="1:67" ht="13.5" thickBot="1" x14ac:dyDescent="0.25"/>
    <row r="561" spans="1:30" ht="27" thickTop="1" thickBot="1" x14ac:dyDescent="0.25">
      <c r="A561" s="47" t="s">
        <v>9</v>
      </c>
      <c r="B561" s="79" t="s">
        <v>76</v>
      </c>
      <c r="C561" s="393" t="s">
        <v>108</v>
      </c>
      <c r="D561" s="393" t="s">
        <v>108</v>
      </c>
      <c r="E561" s="393" t="s">
        <v>108</v>
      </c>
      <c r="F561" s="393" t="s">
        <v>108</v>
      </c>
      <c r="G561" s="393" t="s">
        <v>243</v>
      </c>
      <c r="H561" s="393" t="s">
        <v>243</v>
      </c>
      <c r="I561" s="393" t="s">
        <v>243</v>
      </c>
      <c r="J561" s="393" t="s">
        <v>243</v>
      </c>
      <c r="K561" s="394"/>
      <c r="L561" s="393" t="s">
        <v>243</v>
      </c>
      <c r="M561" s="394"/>
      <c r="N561" s="393" t="s">
        <v>243</v>
      </c>
      <c r="O561" s="393" t="s">
        <v>243</v>
      </c>
      <c r="P561" s="393" t="s">
        <v>243</v>
      </c>
      <c r="Q561" s="393" t="s">
        <v>485</v>
      </c>
      <c r="R561" s="393" t="s">
        <v>485</v>
      </c>
      <c r="S561" s="393" t="s">
        <v>560</v>
      </c>
      <c r="T561" s="393" t="s">
        <v>560</v>
      </c>
      <c r="U561" s="393" t="s">
        <v>560</v>
      </c>
      <c r="V561" s="393" t="s">
        <v>560</v>
      </c>
      <c r="W561" s="79" t="s">
        <v>650</v>
      </c>
      <c r="X561" s="79" t="s">
        <v>699</v>
      </c>
      <c r="AA561" s="61"/>
      <c r="AD561" s="1"/>
    </row>
    <row r="562" spans="1:30" ht="14.25" customHeight="1" thickTop="1" x14ac:dyDescent="0.2">
      <c r="A562" s="395" t="s">
        <v>10</v>
      </c>
      <c r="B562" s="393" t="s">
        <v>76</v>
      </c>
      <c r="C562" s="393" t="s">
        <v>109</v>
      </c>
      <c r="D562" s="393" t="s">
        <v>117</v>
      </c>
      <c r="E562" s="393" t="s">
        <v>108</v>
      </c>
      <c r="F562" s="393" t="s">
        <v>233</v>
      </c>
      <c r="G562" s="393" t="s">
        <v>244</v>
      </c>
      <c r="H562" s="393" t="s">
        <v>254</v>
      </c>
      <c r="I562" s="393" t="s">
        <v>273</v>
      </c>
      <c r="J562" s="393" t="s">
        <v>346</v>
      </c>
      <c r="K562" s="1"/>
      <c r="L562" s="393" t="s">
        <v>380</v>
      </c>
      <c r="M562" s="1"/>
      <c r="N562" s="393" t="s">
        <v>380</v>
      </c>
      <c r="O562" s="393" t="s">
        <v>455</v>
      </c>
      <c r="P562" s="393" t="s">
        <v>472</v>
      </c>
      <c r="Q562" s="393" t="s">
        <v>486</v>
      </c>
      <c r="R562" s="393" t="s">
        <v>533</v>
      </c>
      <c r="S562" s="393" t="s">
        <v>561</v>
      </c>
      <c r="T562" s="393" t="s">
        <v>608</v>
      </c>
      <c r="U562" s="393" t="s">
        <v>637</v>
      </c>
      <c r="V562" s="393" t="s">
        <v>644</v>
      </c>
      <c r="W562" s="393" t="s">
        <v>650</v>
      </c>
      <c r="X562" s="393" t="s">
        <v>700</v>
      </c>
      <c r="AA562" s="61"/>
      <c r="AD562" s="1"/>
    </row>
    <row r="563" spans="1:30" ht="13.5" thickBot="1" x14ac:dyDescent="0.25">
      <c r="A563" s="396"/>
      <c r="B563" s="393"/>
      <c r="C563" s="393"/>
      <c r="D563" s="393"/>
      <c r="E563" s="393"/>
      <c r="F563" s="393"/>
      <c r="G563" s="393"/>
      <c r="H563" s="393"/>
      <c r="I563" s="393"/>
      <c r="J563" s="393"/>
      <c r="K563" s="1"/>
      <c r="L563" s="393"/>
      <c r="M563" s="1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AA563" s="61"/>
      <c r="AD563" s="1"/>
    </row>
    <row r="564" spans="1:30" ht="18" thickTop="1" thickBot="1" x14ac:dyDescent="0.25">
      <c r="A564" s="47" t="s">
        <v>13</v>
      </c>
      <c r="B564" s="53">
        <f>IFERROR(X22*1,"0")+IFERROR(X23*1,"0")+IFERROR(X27*1,"0")+IFERROR(X28*1,"0")+IFERROR(X29*1,"0")+IFERROR(X30*1,"0")+IFERROR(X31*1,"0")+IFERROR(X32*1,"0")+IFERROR(X33*1,"0")+IFERROR(X37*1,"0")+IFERROR(X41*1,"0")</f>
        <v>0</v>
      </c>
      <c r="C564" s="53">
        <f>IFERROR(X47*1,"0")+IFERROR(X48*1,"0")</f>
        <v>0</v>
      </c>
      <c r="D564" s="53">
        <f>IFERROR(X53*1,"0")+IFERROR(X54*1,"0")+IFERROR(X55*1,"0")+IFERROR(X56*1,"0")</f>
        <v>0</v>
      </c>
      <c r="E564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53">
        <f>IFERROR(X131*1,"0")+IFERROR(X132*1,"0")+IFERROR(X133*1,"0")+IFERROR(X134*1,"0")+IFERROR(X135*1,"0")</f>
        <v>0</v>
      </c>
      <c r="G564" s="53">
        <f>IFERROR(X141*1,"0")+IFERROR(X142*1,"0")+IFERROR(X143*1,"0")+IFERROR(X144*1,"0")</f>
        <v>0</v>
      </c>
      <c r="H564" s="53">
        <f>IFERROR(X149*1,"0")+IFERROR(X150*1,"0")+IFERROR(X151*1,"0")+IFERROR(X152*1,"0")+IFERROR(X153*1,"0")+IFERROR(X154*1,"0")+IFERROR(X155*1,"0")+IFERROR(X156*1,"0")+IFERROR(X157*1,"0")</f>
        <v>0</v>
      </c>
      <c r="I564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52.199999999999996</v>
      </c>
      <c r="J564" s="53">
        <f>IFERROR(X209*1,"0")+IFERROR(X210*1,"0")+IFERROR(X211*1,"0")+IFERROR(X212*1,"0")+IFERROR(X213*1,"0")+IFERROR(X214*1,"0")+IFERROR(X215*1,"0")+IFERROR(X219*1,"0")+IFERROR(X220*1,"0")+IFERROR(X221*1,"0")</f>
        <v>0</v>
      </c>
      <c r="K564" s="1"/>
      <c r="L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0</v>
      </c>
      <c r="M564" s="1"/>
      <c r="N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0</v>
      </c>
      <c r="O564" s="53">
        <f>IFERROR(X290*1,"0")+IFERROR(X291*1,"0")+IFERROR(X292*1,"0")+IFERROR(X293*1,"0")+IFERROR(X294*1,"0")+IFERROR(X295*1,"0")+IFERROR(X296*1,"0")+IFERROR(X300*1,"0")+IFERROR(X301*1,"0")</f>
        <v>0</v>
      </c>
      <c r="P564" s="53">
        <f>IFERROR(X306*1,"0")+IFERROR(X310*1,"0")+IFERROR(X311*1,"0")+IFERROR(X312*1,"0")+IFERROR(X316*1,"0")+IFERROR(X320*1,"0")</f>
        <v>0</v>
      </c>
      <c r="Q564" s="53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0</v>
      </c>
      <c r="R564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53">
        <f>IFERROR(X453*1,"0")+IFERROR(X454*1,"0")+IFERROR(X455*1,"0")</f>
        <v>0</v>
      </c>
      <c r="V564" s="53">
        <f>IFERROR(X460*1,"0")+IFERROR(X464*1,"0")</f>
        <v>0</v>
      </c>
      <c r="W564" s="53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61"/>
      <c r="AD564" s="1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"/>
        <filter val="5,75"/>
        <filter val="50,00"/>
        <filter val="53,24"/>
        <filter val="78,24"/>
      </filters>
    </filterColumn>
  </autoFilter>
  <dataConsolidate/>
  <mergeCells count="101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D252:E252"/>
    <mergeCell ref="O252:S252"/>
    <mergeCell ref="D253:E253"/>
    <mergeCell ref="O253:S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A289:Y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O297:U297"/>
    <mergeCell ref="A297:N298"/>
    <mergeCell ref="O298:U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A305:Y305"/>
    <mergeCell ref="D306:E306"/>
    <mergeCell ref="O306:S306"/>
    <mergeCell ref="O307:U307"/>
    <mergeCell ref="A307:N308"/>
    <mergeCell ref="O308:U308"/>
    <mergeCell ref="A309:Y309"/>
    <mergeCell ref="D310:E310"/>
    <mergeCell ref="O310:S310"/>
    <mergeCell ref="D311:E311"/>
    <mergeCell ref="O311:S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67:Y467"/>
    <mergeCell ref="A468:Y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O537:U537"/>
    <mergeCell ref="A537:N538"/>
    <mergeCell ref="O538:U538"/>
    <mergeCell ref="A539:Y539"/>
    <mergeCell ref="D540:E540"/>
    <mergeCell ref="O540:S540"/>
    <mergeCell ref="D541:E541"/>
    <mergeCell ref="O541:S541"/>
    <mergeCell ref="D542:E542"/>
    <mergeCell ref="O542:S542"/>
    <mergeCell ref="D543:E543"/>
    <mergeCell ref="O543:S543"/>
    <mergeCell ref="D544:E544"/>
    <mergeCell ref="O544:S544"/>
    <mergeCell ref="O545:U545"/>
    <mergeCell ref="A545:N546"/>
    <mergeCell ref="O546:U546"/>
    <mergeCell ref="A547:Y547"/>
    <mergeCell ref="D548:E548"/>
    <mergeCell ref="O548:S548"/>
    <mergeCell ref="D549:E549"/>
    <mergeCell ref="O549:S549"/>
    <mergeCell ref="D550:E550"/>
    <mergeCell ref="O550:S550"/>
    <mergeCell ref="D551:E551"/>
    <mergeCell ref="O551:S551"/>
    <mergeCell ref="O552:U552"/>
    <mergeCell ref="A552:N553"/>
    <mergeCell ref="O553:U553"/>
    <mergeCell ref="O554:U554"/>
    <mergeCell ref="A554:N559"/>
    <mergeCell ref="O555:U555"/>
    <mergeCell ref="O556:U556"/>
    <mergeCell ref="O557:U557"/>
    <mergeCell ref="O558:U558"/>
    <mergeCell ref="O559:U559"/>
    <mergeCell ref="W562:W563"/>
    <mergeCell ref="X562:X563"/>
    <mergeCell ref="C561:F561"/>
    <mergeCell ref="G561:P561"/>
    <mergeCell ref="Q561:R561"/>
    <mergeCell ref="S561:V561"/>
    <mergeCell ref="A562:A563"/>
    <mergeCell ref="B562:B563"/>
    <mergeCell ref="C562:C563"/>
    <mergeCell ref="D562:D563"/>
    <mergeCell ref="E562:E563"/>
    <mergeCell ref="F562:F563"/>
    <mergeCell ref="G562:G563"/>
    <mergeCell ref="H562:H563"/>
    <mergeCell ref="I562:I563"/>
    <mergeCell ref="J562:J563"/>
    <mergeCell ref="L562:L563"/>
    <mergeCell ref="N562:N563"/>
    <mergeCell ref="O562:O563"/>
    <mergeCell ref="P562:P563"/>
    <mergeCell ref="Q562:Q563"/>
    <mergeCell ref="R562:R563"/>
    <mergeCell ref="S562:S563"/>
    <mergeCell ref="T562:T563"/>
    <mergeCell ref="U562:U563"/>
    <mergeCell ref="V562:V563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785</v>
      </c>
      <c r="H1" s="9"/>
    </row>
    <row r="3" spans="2:8" x14ac:dyDescent="0.2">
      <c r="B3" s="54" t="s">
        <v>786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788</v>
      </c>
      <c r="C6" s="54" t="s">
        <v>789</v>
      </c>
      <c r="D6" s="54" t="s">
        <v>790</v>
      </c>
      <c r="E6" s="54" t="s">
        <v>48</v>
      </c>
    </row>
    <row r="7" spans="2:8" x14ac:dyDescent="0.2">
      <c r="B7" s="54" t="s">
        <v>791</v>
      </c>
      <c r="C7" s="54" t="s">
        <v>792</v>
      </c>
      <c r="D7" s="54" t="s">
        <v>793</v>
      </c>
      <c r="E7" s="54" t="s">
        <v>48</v>
      </c>
    </row>
    <row r="8" spans="2:8" x14ac:dyDescent="0.2">
      <c r="B8" s="54" t="s">
        <v>794</v>
      </c>
      <c r="C8" s="54" t="s">
        <v>795</v>
      </c>
      <c r="D8" s="54" t="s">
        <v>796</v>
      </c>
      <c r="E8" s="54" t="s">
        <v>48</v>
      </c>
    </row>
    <row r="9" spans="2:8" x14ac:dyDescent="0.2">
      <c r="B9" s="54" t="s">
        <v>797</v>
      </c>
      <c r="C9" s="54" t="s">
        <v>798</v>
      </c>
      <c r="D9" s="54" t="s">
        <v>799</v>
      </c>
      <c r="E9" s="54" t="s">
        <v>48</v>
      </c>
    </row>
    <row r="10" spans="2:8" x14ac:dyDescent="0.2">
      <c r="B10" s="54" t="s">
        <v>800</v>
      </c>
      <c r="C10" s="54" t="s">
        <v>801</v>
      </c>
      <c r="D10" s="54" t="s">
        <v>802</v>
      </c>
      <c r="E10" s="54" t="s">
        <v>48</v>
      </c>
    </row>
    <row r="11" spans="2:8" x14ac:dyDescent="0.2">
      <c r="B11" s="54" t="s">
        <v>803</v>
      </c>
      <c r="C11" s="54" t="s">
        <v>804</v>
      </c>
      <c r="D11" s="54" t="s">
        <v>805</v>
      </c>
      <c r="E11" s="54" t="s">
        <v>48</v>
      </c>
    </row>
    <row r="13" spans="2:8" x14ac:dyDescent="0.2">
      <c r="B13" s="54" t="s">
        <v>806</v>
      </c>
      <c r="C13" s="54" t="s">
        <v>789</v>
      </c>
      <c r="D13" s="54" t="s">
        <v>48</v>
      </c>
      <c r="E13" s="54" t="s">
        <v>48</v>
      </c>
    </row>
    <row r="15" spans="2:8" x14ac:dyDescent="0.2">
      <c r="B15" s="54" t="s">
        <v>807</v>
      </c>
      <c r="C15" s="54" t="s">
        <v>792</v>
      </c>
      <c r="D15" s="54" t="s">
        <v>48</v>
      </c>
      <c r="E15" s="54" t="s">
        <v>48</v>
      </c>
    </row>
    <row r="17" spans="2:5" x14ac:dyDescent="0.2">
      <c r="B17" s="54" t="s">
        <v>808</v>
      </c>
      <c r="C17" s="54" t="s">
        <v>795</v>
      </c>
      <c r="D17" s="54" t="s">
        <v>48</v>
      </c>
      <c r="E17" s="54" t="s">
        <v>48</v>
      </c>
    </row>
    <row r="19" spans="2:5" x14ac:dyDescent="0.2">
      <c r="B19" s="54" t="s">
        <v>809</v>
      </c>
      <c r="C19" s="54" t="s">
        <v>798</v>
      </c>
      <c r="D19" s="54" t="s">
        <v>48</v>
      </c>
      <c r="E19" s="54" t="s">
        <v>48</v>
      </c>
    </row>
    <row r="21" spans="2:5" x14ac:dyDescent="0.2">
      <c r="B21" s="54" t="s">
        <v>810</v>
      </c>
      <c r="C21" s="54" t="s">
        <v>801</v>
      </c>
      <c r="D21" s="54" t="s">
        <v>48</v>
      </c>
      <c r="E21" s="54" t="s">
        <v>48</v>
      </c>
    </row>
    <row r="23" spans="2:5" x14ac:dyDescent="0.2">
      <c r="B23" s="54" t="s">
        <v>811</v>
      </c>
      <c r="C23" s="54" t="s">
        <v>804</v>
      </c>
      <c r="D23" s="54" t="s">
        <v>48</v>
      </c>
      <c r="E23" s="54" t="s">
        <v>48</v>
      </c>
    </row>
    <row r="25" spans="2:5" x14ac:dyDescent="0.2">
      <c r="B25" s="54" t="s">
        <v>812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820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821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822</v>
      </c>
      <c r="C35" s="54" t="s">
        <v>48</v>
      </c>
      <c r="D35" s="54" t="s">
        <v>48</v>
      </c>
      <c r="E35" s="54" t="s">
        <v>48</v>
      </c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2024-06-18T13:22:35Z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