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Кумыкова\"/>
    </mc:Choice>
  </mc:AlternateContent>
  <xr:revisionPtr revIDLastSave="0" documentId="13_ncr:1_{ED96085F-4C49-4474-81EE-6E5922221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BO491" i="1" s="1"/>
  <c r="O491" i="1"/>
  <c r="BN490" i="1"/>
  <c r="BL490" i="1"/>
  <c r="X490" i="1"/>
  <c r="BM490" i="1" s="1"/>
  <c r="O490" i="1"/>
  <c r="W488" i="1"/>
  <c r="W487" i="1"/>
  <c r="BN486" i="1"/>
  <c r="BL486" i="1"/>
  <c r="X486" i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BO476" i="1" s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BO471" i="1" s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BO434" i="1" s="1"/>
  <c r="O434" i="1"/>
  <c r="BN433" i="1"/>
  <c r="BL433" i="1"/>
  <c r="X433" i="1"/>
  <c r="BO433" i="1" s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BO419" i="1" s="1"/>
  <c r="O419" i="1"/>
  <c r="BN418" i="1"/>
  <c r="BL418" i="1"/>
  <c r="X418" i="1"/>
  <c r="BO418" i="1" s="1"/>
  <c r="O418" i="1"/>
  <c r="BN417" i="1"/>
  <c r="BL417" i="1"/>
  <c r="X417" i="1"/>
  <c r="O417" i="1"/>
  <c r="W415" i="1"/>
  <c r="W414" i="1"/>
  <c r="BN413" i="1"/>
  <c r="BL413" i="1"/>
  <c r="X413" i="1"/>
  <c r="X414" i="1" s="1"/>
  <c r="O413" i="1"/>
  <c r="W411" i="1"/>
  <c r="W410" i="1"/>
  <c r="BN409" i="1"/>
  <c r="BL409" i="1"/>
  <c r="X409" i="1"/>
  <c r="BO409" i="1" s="1"/>
  <c r="O409" i="1"/>
  <c r="BN408" i="1"/>
  <c r="BL408" i="1"/>
  <c r="X408" i="1"/>
  <c r="O408" i="1"/>
  <c r="BN407" i="1"/>
  <c r="BL407" i="1"/>
  <c r="X407" i="1"/>
  <c r="X410" i="1" s="1"/>
  <c r="O407" i="1"/>
  <c r="W405" i="1"/>
  <c r="W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BO387" i="1" s="1"/>
  <c r="O387" i="1"/>
  <c r="BN386" i="1"/>
  <c r="BL386" i="1"/>
  <c r="X386" i="1"/>
  <c r="BO386" i="1" s="1"/>
  <c r="O386" i="1"/>
  <c r="W382" i="1"/>
  <c r="W381" i="1"/>
  <c r="BN380" i="1"/>
  <c r="BL380" i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O336" i="1" s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X314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BO251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4" i="1" s="1"/>
  <c r="O22" i="1"/>
  <c r="H10" i="1"/>
  <c r="A9" i="1"/>
  <c r="F10" i="1" s="1"/>
  <c r="D7" i="1"/>
  <c r="P6" i="1"/>
  <c r="O2" i="1"/>
  <c r="Y263" i="1" l="1"/>
  <c r="BM263" i="1"/>
  <c r="X280" i="1"/>
  <c r="Y284" i="1"/>
  <c r="BM284" i="1"/>
  <c r="O564" i="1"/>
  <c r="W556" i="1"/>
  <c r="Y76" i="1"/>
  <c r="BM76" i="1"/>
  <c r="Y123" i="1"/>
  <c r="BM123" i="1"/>
  <c r="Y154" i="1"/>
  <c r="BM154" i="1"/>
  <c r="Y241" i="1"/>
  <c r="BM241" i="1"/>
  <c r="Y364" i="1"/>
  <c r="BM364" i="1"/>
  <c r="Y433" i="1"/>
  <c r="BM433" i="1"/>
  <c r="Y476" i="1"/>
  <c r="BM476" i="1"/>
  <c r="Y31" i="1"/>
  <c r="BM31" i="1"/>
  <c r="Y68" i="1"/>
  <c r="BM68" i="1"/>
  <c r="Y88" i="1"/>
  <c r="BM88" i="1"/>
  <c r="Y111" i="1"/>
  <c r="BM111" i="1"/>
  <c r="X180" i="1"/>
  <c r="Y175" i="1"/>
  <c r="BM175" i="1"/>
  <c r="Y184" i="1"/>
  <c r="BM184" i="1"/>
  <c r="Y187" i="1"/>
  <c r="BM187" i="1"/>
  <c r="Y188" i="1"/>
  <c r="BM188" i="1"/>
  <c r="Y210" i="1"/>
  <c r="BM210" i="1"/>
  <c r="Y228" i="1"/>
  <c r="BM228" i="1"/>
  <c r="Y251" i="1"/>
  <c r="BM251" i="1"/>
  <c r="Y301" i="1"/>
  <c r="BM301" i="1"/>
  <c r="Y344" i="1"/>
  <c r="BM344" i="1"/>
  <c r="Y380" i="1"/>
  <c r="Y381" i="1" s="1"/>
  <c r="BM380" i="1"/>
  <c r="BO380" i="1"/>
  <c r="X381" i="1"/>
  <c r="Y386" i="1"/>
  <c r="BM386" i="1"/>
  <c r="Y418" i="1"/>
  <c r="BM418" i="1"/>
  <c r="Y490" i="1"/>
  <c r="Y491" i="1"/>
  <c r="BM491" i="1"/>
  <c r="BO132" i="1"/>
  <c r="BM132" i="1"/>
  <c r="Y132" i="1"/>
  <c r="BO163" i="1"/>
  <c r="BM163" i="1"/>
  <c r="Y163" i="1"/>
  <c r="BO197" i="1"/>
  <c r="BM197" i="1"/>
  <c r="Y197" i="1"/>
  <c r="BO221" i="1"/>
  <c r="BM221" i="1"/>
  <c r="Y221" i="1"/>
  <c r="BO245" i="1"/>
  <c r="BM245" i="1"/>
  <c r="Y245" i="1"/>
  <c r="BO293" i="1"/>
  <c r="BM293" i="1"/>
  <c r="Y293" i="1"/>
  <c r="BO329" i="1"/>
  <c r="BM329" i="1"/>
  <c r="Y329" i="1"/>
  <c r="BO331" i="1"/>
  <c r="BM331" i="1"/>
  <c r="Y331" i="1"/>
  <c r="BO338" i="1"/>
  <c r="BM338" i="1"/>
  <c r="Y338" i="1"/>
  <c r="BO374" i="1"/>
  <c r="BM374" i="1"/>
  <c r="Y374" i="1"/>
  <c r="BO402" i="1"/>
  <c r="BM402" i="1"/>
  <c r="Y402" i="1"/>
  <c r="BO439" i="1"/>
  <c r="BM439" i="1"/>
  <c r="Y439" i="1"/>
  <c r="BO480" i="1"/>
  <c r="BM480" i="1"/>
  <c r="Y480" i="1"/>
  <c r="W558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72" i="1"/>
  <c r="BM72" i="1"/>
  <c r="Y80" i="1"/>
  <c r="BM80" i="1"/>
  <c r="Y94" i="1"/>
  <c r="BM94" i="1"/>
  <c r="Y107" i="1"/>
  <c r="BM107" i="1"/>
  <c r="Y115" i="1"/>
  <c r="BM115" i="1"/>
  <c r="X127" i="1"/>
  <c r="BO150" i="1"/>
  <c r="BM150" i="1"/>
  <c r="Y150" i="1"/>
  <c r="BO192" i="1"/>
  <c r="BM192" i="1"/>
  <c r="Y192" i="1"/>
  <c r="BO214" i="1"/>
  <c r="BM214" i="1"/>
  <c r="Y214" i="1"/>
  <c r="BO237" i="1"/>
  <c r="BM237" i="1"/>
  <c r="Y237" i="1"/>
  <c r="BO259" i="1"/>
  <c r="BM259" i="1"/>
  <c r="Y259" i="1"/>
  <c r="BO312" i="1"/>
  <c r="BM312" i="1"/>
  <c r="Y312" i="1"/>
  <c r="BO330" i="1"/>
  <c r="BM330" i="1"/>
  <c r="Y330" i="1"/>
  <c r="BO332" i="1"/>
  <c r="BM332" i="1"/>
  <c r="Y332" i="1"/>
  <c r="X357" i="1"/>
  <c r="X356" i="1"/>
  <c r="BO355" i="1"/>
  <c r="BM355" i="1"/>
  <c r="Y355" i="1"/>
  <c r="Y356" i="1" s="1"/>
  <c r="BO360" i="1"/>
  <c r="BM360" i="1"/>
  <c r="Y360" i="1"/>
  <c r="X404" i="1"/>
  <c r="BO394" i="1"/>
  <c r="BM394" i="1"/>
  <c r="Y394" i="1"/>
  <c r="T564" i="1"/>
  <c r="BO429" i="1"/>
  <c r="BM429" i="1"/>
  <c r="Y429" i="1"/>
  <c r="BO472" i="1"/>
  <c r="BM472" i="1"/>
  <c r="Y472" i="1"/>
  <c r="BO495" i="1"/>
  <c r="BM495" i="1"/>
  <c r="Y495" i="1"/>
  <c r="X205" i="1"/>
  <c r="X223" i="1"/>
  <c r="X232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25" i="1"/>
  <c r="BM425" i="1"/>
  <c r="Y425" i="1"/>
  <c r="BO435" i="1"/>
  <c r="BM435" i="1"/>
  <c r="Y435" i="1"/>
  <c r="X466" i="1"/>
  <c r="X465" i="1"/>
  <c r="BO464" i="1"/>
  <c r="BM464" i="1"/>
  <c r="Y464" i="1"/>
  <c r="Y465" i="1" s="1"/>
  <c r="W564" i="1"/>
  <c r="BO470" i="1"/>
  <c r="BM470" i="1"/>
  <c r="Y470" i="1"/>
  <c r="BO478" i="1"/>
  <c r="BM478" i="1"/>
  <c r="Y478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W555" i="1"/>
  <c r="Y23" i="1"/>
  <c r="BM23" i="1"/>
  <c r="W554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7" i="1"/>
  <c r="Y105" i="1"/>
  <c r="BM105" i="1"/>
  <c r="Y109" i="1"/>
  <c r="BM109" i="1"/>
  <c r="Y113" i="1"/>
  <c r="BM113" i="1"/>
  <c r="Y121" i="1"/>
  <c r="BM121" i="1"/>
  <c r="Y125" i="1"/>
  <c r="BM125" i="1"/>
  <c r="F564" i="1"/>
  <c r="Y134" i="1"/>
  <c r="BM134" i="1"/>
  <c r="G564" i="1"/>
  <c r="Y143" i="1"/>
  <c r="BM143" i="1"/>
  <c r="H564" i="1"/>
  <c r="Y152" i="1"/>
  <c r="BM152" i="1"/>
  <c r="Y156" i="1"/>
  <c r="BM156" i="1"/>
  <c r="I564" i="1"/>
  <c r="Y167" i="1"/>
  <c r="BM167" i="1"/>
  <c r="BO167" i="1"/>
  <c r="Y172" i="1"/>
  <c r="BM172" i="1"/>
  <c r="BO172" i="1"/>
  <c r="Y173" i="1"/>
  <c r="BM173" i="1"/>
  <c r="Y177" i="1"/>
  <c r="BM177" i="1"/>
  <c r="Y178" i="1"/>
  <c r="BM178" i="1"/>
  <c r="X199" i="1"/>
  <c r="Y190" i="1"/>
  <c r="BM190" i="1"/>
  <c r="Y201" i="1"/>
  <c r="BM201" i="1"/>
  <c r="BO201" i="1"/>
  <c r="J564" i="1"/>
  <c r="Y212" i="1"/>
  <c r="BM212" i="1"/>
  <c r="Y226" i="1"/>
  <c r="BM226" i="1"/>
  <c r="BO226" i="1"/>
  <c r="Y230" i="1"/>
  <c r="BM230" i="1"/>
  <c r="Y239" i="1"/>
  <c r="BM239" i="1"/>
  <c r="Y243" i="1"/>
  <c r="BM243" i="1"/>
  <c r="Y247" i="1"/>
  <c r="BM247" i="1"/>
  <c r="X255" i="1"/>
  <c r="Y253" i="1"/>
  <c r="BM253" i="1"/>
  <c r="X267" i="1"/>
  <c r="Y261" i="1"/>
  <c r="BM261" i="1"/>
  <c r="Y265" i="1"/>
  <c r="BM265" i="1"/>
  <c r="X274" i="1"/>
  <c r="Y272" i="1"/>
  <c r="BM272" i="1"/>
  <c r="Y277" i="1"/>
  <c r="BM277" i="1"/>
  <c r="BO277" i="1"/>
  <c r="Y278" i="1"/>
  <c r="BM278" i="1"/>
  <c r="X286" i="1"/>
  <c r="Y291" i="1"/>
  <c r="BM291" i="1"/>
  <c r="Y295" i="1"/>
  <c r="BM295" i="1"/>
  <c r="Y306" i="1"/>
  <c r="Y307" i="1" s="1"/>
  <c r="BM306" i="1"/>
  <c r="BO306" i="1"/>
  <c r="Y310" i="1"/>
  <c r="BM310" i="1"/>
  <c r="BO310" i="1"/>
  <c r="Y316" i="1"/>
  <c r="Y317" i="1" s="1"/>
  <c r="BM316" i="1"/>
  <c r="BO316" i="1"/>
  <c r="X317" i="1"/>
  <c r="Y320" i="1"/>
  <c r="Y321" i="1" s="1"/>
  <c r="BM320" i="1"/>
  <c r="BO320" i="1"/>
  <c r="X321" i="1"/>
  <c r="Y336" i="1"/>
  <c r="BM336" i="1"/>
  <c r="Y342" i="1"/>
  <c r="BM342" i="1"/>
  <c r="BO342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1" i="1"/>
  <c r="BM431" i="1"/>
  <c r="Y431" i="1"/>
  <c r="BO454" i="1"/>
  <c r="BM454" i="1"/>
  <c r="Y454" i="1"/>
  <c r="BO474" i="1"/>
  <c r="BM474" i="1"/>
  <c r="Y474" i="1"/>
  <c r="BO486" i="1"/>
  <c r="BM486" i="1"/>
  <c r="Y486" i="1"/>
  <c r="BO499" i="1"/>
  <c r="BM499" i="1"/>
  <c r="Y499" i="1"/>
  <c r="BO524" i="1"/>
  <c r="BM524" i="1"/>
  <c r="Y524" i="1"/>
  <c r="BO526" i="1"/>
  <c r="BM526" i="1"/>
  <c r="Y526" i="1"/>
  <c r="X378" i="1"/>
  <c r="S564" i="1"/>
  <c r="X420" i="1"/>
  <c r="X437" i="1"/>
  <c r="X441" i="1"/>
  <c r="V564" i="1"/>
  <c r="H9" i="1"/>
  <c r="A10" i="1"/>
  <c r="X24" i="1"/>
  <c r="X34" i="1"/>
  <c r="X50" i="1"/>
  <c r="D564" i="1"/>
  <c r="X57" i="1"/>
  <c r="BO53" i="1"/>
  <c r="BM53" i="1"/>
  <c r="BO55" i="1"/>
  <c r="BM55" i="1"/>
  <c r="Y55" i="1"/>
  <c r="BO63" i="1"/>
  <c r="BM63" i="1"/>
  <c r="Y63" i="1"/>
  <c r="BO67" i="1"/>
  <c r="BM67" i="1"/>
  <c r="Y67" i="1"/>
  <c r="BO71" i="1"/>
  <c r="BM71" i="1"/>
  <c r="Y71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4" i="1"/>
  <c r="Y48" i="1"/>
  <c r="Y49" i="1" s="1"/>
  <c r="BM48" i="1"/>
  <c r="X49" i="1"/>
  <c r="Y53" i="1"/>
  <c r="BO56" i="1"/>
  <c r="BM56" i="1"/>
  <c r="Y56" i="1"/>
  <c r="X58" i="1"/>
  <c r="E564" i="1"/>
  <c r="X82" i="1"/>
  <c r="BO61" i="1"/>
  <c r="BM61" i="1"/>
  <c r="Y61" i="1"/>
  <c r="X83" i="1"/>
  <c r="BO65" i="1"/>
  <c r="BM65" i="1"/>
  <c r="Y65" i="1"/>
  <c r="BO69" i="1"/>
  <c r="BM69" i="1"/>
  <c r="Y69" i="1"/>
  <c r="BO73" i="1"/>
  <c r="BM73" i="1"/>
  <c r="Y73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X275" i="1"/>
  <c r="X281" i="1"/>
  <c r="X287" i="1"/>
  <c r="X298" i="1"/>
  <c r="X302" i="1"/>
  <c r="X313" i="1"/>
  <c r="X340" i="1"/>
  <c r="Q564" i="1"/>
  <c r="BO337" i="1"/>
  <c r="BM337" i="1"/>
  <c r="Y337" i="1"/>
  <c r="BO345" i="1"/>
  <c r="BM345" i="1"/>
  <c r="Y345" i="1"/>
  <c r="X347" i="1"/>
  <c r="X353" i="1"/>
  <c r="BO349" i="1"/>
  <c r="BM349" i="1"/>
  <c r="Y349" i="1"/>
  <c r="X352" i="1"/>
  <c r="BO361" i="1"/>
  <c r="BM361" i="1"/>
  <c r="Y361" i="1"/>
  <c r="X365" i="1"/>
  <c r="Y75" i="1"/>
  <c r="BM75" i="1"/>
  <c r="Y77" i="1"/>
  <c r="BM77" i="1"/>
  <c r="Y79" i="1"/>
  <c r="BM79" i="1"/>
  <c r="Y81" i="1"/>
  <c r="BM81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65" i="1"/>
  <c r="Y168" i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BM252" i="1"/>
  <c r="Y254" i="1"/>
  <c r="BM254" i="1"/>
  <c r="Y258" i="1"/>
  <c r="BM258" i="1"/>
  <c r="BO258" i="1"/>
  <c r="Y260" i="1"/>
  <c r="BM260" i="1"/>
  <c r="Y262" i="1"/>
  <c r="BM262" i="1"/>
  <c r="Y264" i="1"/>
  <c r="BM264" i="1"/>
  <c r="Y266" i="1"/>
  <c r="BM266" i="1"/>
  <c r="Y270" i="1"/>
  <c r="BM270" i="1"/>
  <c r="BO270" i="1"/>
  <c r="Y271" i="1"/>
  <c r="BM271" i="1"/>
  <c r="Y273" i="1"/>
  <c r="BM273" i="1"/>
  <c r="Y279" i="1"/>
  <c r="BM279" i="1"/>
  <c r="Y283" i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64" i="1"/>
  <c r="X308" i="1"/>
  <c r="Y311" i="1"/>
  <c r="BM311" i="1"/>
  <c r="Y326" i="1"/>
  <c r="BM326" i="1"/>
  <c r="BO326" i="1"/>
  <c r="Y327" i="1"/>
  <c r="BM327" i="1"/>
  <c r="Y328" i="1"/>
  <c r="BM328" i="1"/>
  <c r="Y333" i="1"/>
  <c r="BM333" i="1"/>
  <c r="Y334" i="1"/>
  <c r="BM334" i="1"/>
  <c r="Y335" i="1"/>
  <c r="BM335" i="1"/>
  <c r="X339" i="1"/>
  <c r="BO343" i="1"/>
  <c r="BM343" i="1"/>
  <c r="Y343" i="1"/>
  <c r="BO350" i="1"/>
  <c r="BM350" i="1"/>
  <c r="Y350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57" i="1"/>
  <c r="X462" i="1"/>
  <c r="X483" i="1"/>
  <c r="X487" i="1"/>
  <c r="BO492" i="1"/>
  <c r="BM492" i="1"/>
  <c r="Y492" i="1"/>
  <c r="X496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U564" i="1"/>
  <c r="R564" i="1"/>
  <c r="Y363" i="1"/>
  <c r="BM363" i="1"/>
  <c r="X366" i="1"/>
  <c r="Y369" i="1"/>
  <c r="BM369" i="1"/>
  <c r="Y373" i="1"/>
  <c r="BM373" i="1"/>
  <c r="BO373" i="1"/>
  <c r="Y375" i="1"/>
  <c r="BM375" i="1"/>
  <c r="Y387" i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Y407" i="1"/>
  <c r="BM407" i="1"/>
  <c r="BO407" i="1"/>
  <c r="Y409" i="1"/>
  <c r="BM409" i="1"/>
  <c r="Y413" i="1"/>
  <c r="Y414" i="1" s="1"/>
  <c r="BM413" i="1"/>
  <c r="BO413" i="1"/>
  <c r="Y417" i="1"/>
  <c r="BM417" i="1"/>
  <c r="BO417" i="1"/>
  <c r="Y419" i="1"/>
  <c r="BM419" i="1"/>
  <c r="Y424" i="1"/>
  <c r="BM424" i="1"/>
  <c r="BO424" i="1"/>
  <c r="X427" i="1"/>
  <c r="Y430" i="1"/>
  <c r="BM430" i="1"/>
  <c r="Y432" i="1"/>
  <c r="BM432" i="1"/>
  <c r="Y434" i="1"/>
  <c r="BM434" i="1"/>
  <c r="Y440" i="1"/>
  <c r="Y441" i="1" s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Y460" i="1"/>
  <c r="Y461" i="1" s="1"/>
  <c r="BM460" i="1"/>
  <c r="BO460" i="1"/>
  <c r="X461" i="1"/>
  <c r="Y471" i="1"/>
  <c r="BM471" i="1"/>
  <c r="Y473" i="1"/>
  <c r="BM473" i="1"/>
  <c r="Y475" i="1"/>
  <c r="BM475" i="1"/>
  <c r="Y477" i="1"/>
  <c r="BM477" i="1"/>
  <c r="Y479" i="1"/>
  <c r="BM479" i="1"/>
  <c r="Y481" i="1"/>
  <c r="BM481" i="1"/>
  <c r="X482" i="1"/>
  <c r="Y485" i="1"/>
  <c r="BM485" i="1"/>
  <c r="BO485" i="1"/>
  <c r="X497" i="1"/>
  <c r="BO490" i="1"/>
  <c r="BO494" i="1"/>
  <c r="BM494" i="1"/>
  <c r="Y494" i="1"/>
  <c r="X503" i="1"/>
  <c r="X502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487" i="1" l="1"/>
  <c r="Y370" i="1"/>
  <c r="Y57" i="1"/>
  <c r="W557" i="1"/>
  <c r="Y388" i="1"/>
  <c r="Y346" i="1"/>
  <c r="Y496" i="1"/>
  <c r="Y420" i="1"/>
  <c r="Y410" i="1"/>
  <c r="Y502" i="1"/>
  <c r="Y164" i="1"/>
  <c r="Y482" i="1"/>
  <c r="Y205" i="1"/>
  <c r="Y365" i="1"/>
  <c r="Y34" i="1"/>
  <c r="Y528" i="1"/>
  <c r="Y436" i="1"/>
  <c r="Y426" i="1"/>
  <c r="Y339" i="1"/>
  <c r="Y313" i="1"/>
  <c r="Y286" i="1"/>
  <c r="Y280" i="1"/>
  <c r="Y267" i="1"/>
  <c r="Y255" i="1"/>
  <c r="Y248" i="1"/>
  <c r="Y232" i="1"/>
  <c r="Y198" i="1"/>
  <c r="Y180" i="1"/>
  <c r="Y169" i="1"/>
  <c r="Y158" i="1"/>
  <c r="Y145" i="1"/>
  <c r="Y136" i="1"/>
  <c r="Y117" i="1"/>
  <c r="Y99" i="1"/>
  <c r="Y520" i="1"/>
  <c r="Y456" i="1"/>
  <c r="Y404" i="1"/>
  <c r="Y377" i="1"/>
  <c r="Y297" i="1"/>
  <c r="Y274" i="1"/>
  <c r="Y222" i="1"/>
  <c r="Y216" i="1"/>
  <c r="Y127" i="1"/>
  <c r="Y89" i="1"/>
  <c r="Y352" i="1"/>
  <c r="Y82" i="1"/>
  <c r="X554" i="1"/>
  <c r="X555" i="1"/>
  <c r="Y545" i="1"/>
  <c r="X556" i="1"/>
  <c r="X558" i="1"/>
  <c r="Y559" i="1" l="1"/>
  <c r="X557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<sst xmlns="http://schemas.openxmlformats.org/spreadsheetml/2006/main" count="2437" uniqueCount="819">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</sst>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35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/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0.41666666666666669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150</v>
      </c>
      <c r="X47" s="387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45</v>
      </c>
      <c r="X48" s="387">
        <f>IFERROR(IF(W48="",0,CEILING((W48/$H48),1)*$H48),"")</f>
        <v>45.900000000000006</v>
      </c>
      <c r="Y48" s="36">
        <f>IFERROR(IF(X48=0,"",ROUNDUP(X48/H48,0)*0.00753),"")</f>
        <v>0.12801000000000001</v>
      </c>
      <c r="Z48" s="56"/>
      <c r="AA48" s="57"/>
      <c r="AE48" s="64"/>
      <c r="BB48" s="77" t="s">
        <v>1</v>
      </c>
      <c r="BL48" s="64">
        <f>IFERROR(W48*I48/H48,"0")</f>
        <v>48.333333333333329</v>
      </c>
      <c r="BM48" s="64">
        <f>IFERROR(X48*I48/H48,"0")</f>
        <v>49.300000000000004</v>
      </c>
      <c r="BN48" s="64">
        <f>IFERROR(1/J48*(W48/H48),"0")</f>
        <v>0.10683760683760682</v>
      </c>
      <c r="BO48" s="64">
        <f>IFERROR(1/J48*(X48/H48),"0")</f>
        <v>0.10897435897435898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30.55555555555555</v>
      </c>
      <c r="X49" s="388">
        <f>IFERROR(X47/H47,"0")+IFERROR(X48/H48,"0")</f>
        <v>31</v>
      </c>
      <c r="Y49" s="388">
        <f>IFERROR(IF(Y47="",0,Y47),"0")+IFERROR(IF(Y48="",0,Y48),"0")</f>
        <v>0.43251000000000001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195</v>
      </c>
      <c r="X50" s="388">
        <f>IFERROR(SUM(X47:X48),"0")</f>
        <v>197.10000000000002</v>
      </c>
      <c r="Y50" s="37"/>
      <c r="Z50" s="389"/>
      <c r="AA50" s="389"/>
    </row>
    <row r="51" spans="1:67" ht="16.5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200</v>
      </c>
      <c r="X53" s="387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126</v>
      </c>
      <c r="X55" s="387">
        <f>IFERROR(IF(W55="",0,CEILING((W55/$H55),1)*$H55),"")</f>
        <v>126</v>
      </c>
      <c r="Y55" s="36">
        <f>IFERROR(IF(X55=0,"",ROUNDUP(X55/H55,0)*0.00937),"")</f>
        <v>0.26235999999999998</v>
      </c>
      <c r="Z55" s="56"/>
      <c r="AA55" s="57"/>
      <c r="AE55" s="64"/>
      <c r="BB55" s="80" t="s">
        <v>1</v>
      </c>
      <c r="BL55" s="64">
        <f>IFERROR(W55*I55/H55,"0")</f>
        <v>132.72</v>
      </c>
      <c r="BM55" s="64">
        <f>IFERROR(X55*I55/H55,"0")</f>
        <v>132.72</v>
      </c>
      <c r="BN55" s="64">
        <f>IFERROR(1/J55*(W55/H55),"0")</f>
        <v>0.23333333333333334</v>
      </c>
      <c r="BO55" s="64">
        <f>IFERROR(1/J55*(X55/H55),"0")</f>
        <v>0.23333333333333334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46.518518518518519</v>
      </c>
      <c r="X57" s="388">
        <f>IFERROR(X53/H53,"0")+IFERROR(X54/H54,"0")+IFERROR(X55/H55,"0")+IFERROR(X56/H56,"0")</f>
        <v>47</v>
      </c>
      <c r="Y57" s="388">
        <f>IFERROR(IF(Y53="",0,Y53),"0")+IFERROR(IF(Y54="",0,Y54),"0")+IFERROR(IF(Y55="",0,Y55),"0")+IFERROR(IF(Y56="",0,Y56),"0")</f>
        <v>0.67560999999999993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326</v>
      </c>
      <c r="X58" s="388">
        <f>IFERROR(SUM(X53:X56),"0")</f>
        <v>331.20000000000005</v>
      </c>
      <c r="Y58" s="37"/>
      <c r="Z58" s="389"/>
      <c r="AA58" s="389"/>
    </row>
    <row r="59" spans="1:67" ht="16.5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30</v>
      </c>
      <c r="X61" s="387">
        <f t="shared" ref="X61:X81" si="6">IFERROR(IF(W61="",0,CEILING((W61/$H61),1)*$H61),"")</f>
        <v>33.599999999999994</v>
      </c>
      <c r="Y61" s="36">
        <f t="shared" ref="Y61:Y67" si="7">IFERROR(IF(X61=0,"",ROUNDUP(X61/H61,0)*0.02175),"")</f>
        <v>6.5250000000000002E-2</v>
      </c>
      <c r="Z61" s="56"/>
      <c r="AA61" s="57"/>
      <c r="AE61" s="64"/>
      <c r="BB61" s="82" t="s">
        <v>1</v>
      </c>
      <c r="BL61" s="64">
        <f t="shared" ref="BL61:BL81" si="8">IFERROR(W61*I61/H61,"0")</f>
        <v>31.285714285714285</v>
      </c>
      <c r="BM61" s="64">
        <f t="shared" ref="BM61:BM81" si="9">IFERROR(X61*I61/H61,"0")</f>
        <v>35.039999999999992</v>
      </c>
      <c r="BN61" s="64">
        <f t="shared" ref="BN61:BN81" si="10">IFERROR(1/J61*(W61/H61),"0")</f>
        <v>4.7831632653061229E-2</v>
      </c>
      <c r="BO61" s="64">
        <f t="shared" ref="BO61:BO81" si="11">IFERROR(1/J61*(X61/H61),"0")</f>
        <v>5.3571428571428562E-2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300</v>
      </c>
      <c r="X63" s="387">
        <f t="shared" si="6"/>
        <v>302.39999999999998</v>
      </c>
      <c r="Y63" s="36">
        <f t="shared" si="7"/>
        <v>0.58724999999999994</v>
      </c>
      <c r="Z63" s="56"/>
      <c r="AA63" s="57"/>
      <c r="AE63" s="64"/>
      <c r="BB63" s="84" t="s">
        <v>1</v>
      </c>
      <c r="BL63" s="64">
        <f t="shared" si="8"/>
        <v>312.85714285714289</v>
      </c>
      <c r="BM63" s="64">
        <f t="shared" si="9"/>
        <v>315.36</v>
      </c>
      <c r="BN63" s="64">
        <f t="shared" si="10"/>
        <v>0.47831632653061229</v>
      </c>
      <c r="BO63" s="64">
        <f t="shared" si="11"/>
        <v>0.4821428571428571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120</v>
      </c>
      <c r="X65" s="387">
        <f t="shared" si="6"/>
        <v>129.60000000000002</v>
      </c>
      <c r="Y65" s="36">
        <f t="shared" si="7"/>
        <v>0.26100000000000001</v>
      </c>
      <c r="Z65" s="56"/>
      <c r="AA65" s="57"/>
      <c r="AE65" s="64"/>
      <c r="BB65" s="86" t="s">
        <v>1</v>
      </c>
      <c r="BL65" s="64">
        <f t="shared" si="8"/>
        <v>125.33333333333331</v>
      </c>
      <c r="BM65" s="64">
        <f t="shared" si="9"/>
        <v>135.36000000000001</v>
      </c>
      <c r="BN65" s="64">
        <f t="shared" si="10"/>
        <v>0.1984126984126984</v>
      </c>
      <c r="BO65" s="64">
        <f t="shared" si="11"/>
        <v>0.2142857142857143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72</v>
      </c>
      <c r="X69" s="387">
        <f t="shared" si="6"/>
        <v>72</v>
      </c>
      <c r="Y69" s="36">
        <f t="shared" ref="Y69:Y75" si="12">IFERROR(IF(X69=0,"",ROUNDUP(X69/H69,0)*0.00937),"")</f>
        <v>0.16866</v>
      </c>
      <c r="Z69" s="56"/>
      <c r="AA69" s="57"/>
      <c r="AE69" s="64"/>
      <c r="BB69" s="90" t="s">
        <v>1</v>
      </c>
      <c r="BL69" s="64">
        <f t="shared" si="8"/>
        <v>76.320000000000007</v>
      </c>
      <c r="BM69" s="64">
        <f t="shared" si="9"/>
        <v>76.320000000000007</v>
      </c>
      <c r="BN69" s="64">
        <f t="shared" si="10"/>
        <v>0.15</v>
      </c>
      <c r="BO69" s="64">
        <f t="shared" si="11"/>
        <v>0.15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75</v>
      </c>
      <c r="X75" s="387">
        <f t="shared" si="6"/>
        <v>76.5</v>
      </c>
      <c r="Y75" s="36">
        <f t="shared" si="12"/>
        <v>0.15928999999999999</v>
      </c>
      <c r="Z75" s="56"/>
      <c r="AA75" s="57"/>
      <c r="AE75" s="64"/>
      <c r="BB75" s="96" t="s">
        <v>1</v>
      </c>
      <c r="BL75" s="64">
        <f t="shared" si="8"/>
        <v>78.5</v>
      </c>
      <c r="BM75" s="64">
        <f t="shared" si="9"/>
        <v>80.069999999999993</v>
      </c>
      <c r="BN75" s="64">
        <f t="shared" si="10"/>
        <v>0.1388888888888889</v>
      </c>
      <c r="BO75" s="64">
        <f t="shared" si="11"/>
        <v>0.14166666666666666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12</v>
      </c>
      <c r="X77" s="387">
        <f t="shared" si="6"/>
        <v>12.8</v>
      </c>
      <c r="Y77" s="36">
        <f>IFERROR(IF(X77=0,"",ROUNDUP(X77/H77,0)*0.00753),"")</f>
        <v>3.0120000000000001E-2</v>
      </c>
      <c r="Z77" s="56"/>
      <c r="AA77" s="57"/>
      <c r="AE77" s="64"/>
      <c r="BB77" s="98" t="s">
        <v>1</v>
      </c>
      <c r="BL77" s="64">
        <f t="shared" si="8"/>
        <v>12.749999999999998</v>
      </c>
      <c r="BM77" s="64">
        <f t="shared" si="9"/>
        <v>13.6</v>
      </c>
      <c r="BN77" s="64">
        <f t="shared" si="10"/>
        <v>2.4038461538461536E-2</v>
      </c>
      <c r="BO77" s="64">
        <f t="shared" si="11"/>
        <v>2.564102564102564E-2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78.992063492063494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81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1.2715699999999999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609</v>
      </c>
      <c r="X83" s="388">
        <f>IFERROR(SUM(X61:X81),"0")</f>
        <v>626.9</v>
      </c>
      <c r="Y83" s="37"/>
      <c r="Z83" s="389"/>
      <c r="AA83" s="389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4</v>
      </c>
      <c r="X93" s="387">
        <f t="shared" si="13"/>
        <v>4.2</v>
      </c>
      <c r="Y93" s="36">
        <f>IFERROR(IF(X93=0,"",ROUNDUP(X93/H93,0)*0.00937),"")</f>
        <v>9.3699999999999999E-3</v>
      </c>
      <c r="Z93" s="56"/>
      <c r="AA93" s="57"/>
      <c r="AE93" s="64"/>
      <c r="BB93" s="108" t="s">
        <v>1</v>
      </c>
      <c r="BL93" s="64">
        <f t="shared" si="14"/>
        <v>4.2857142857142856</v>
      </c>
      <c r="BM93" s="64">
        <f t="shared" si="15"/>
        <v>4.5</v>
      </c>
      <c r="BN93" s="64">
        <f t="shared" si="16"/>
        <v>7.9365079365079361E-3</v>
      </c>
      <c r="BO93" s="64">
        <f t="shared" si="17"/>
        <v>8.3333333333333332E-3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10.5</v>
      </c>
      <c r="X98" s="387">
        <f t="shared" si="13"/>
        <v>11.2</v>
      </c>
      <c r="Y98" s="36">
        <f>IFERROR(IF(X98=0,"",ROUNDUP(X98/H98,0)*0.00753),"")</f>
        <v>3.0120000000000001E-2</v>
      </c>
      <c r="Z98" s="56"/>
      <c r="AA98" s="57"/>
      <c r="AE98" s="64"/>
      <c r="BB98" s="113" t="s">
        <v>1</v>
      </c>
      <c r="BL98" s="64">
        <f t="shared" si="14"/>
        <v>11.58</v>
      </c>
      <c r="BM98" s="64">
        <f t="shared" si="15"/>
        <v>12.352</v>
      </c>
      <c r="BN98" s="64">
        <f t="shared" si="16"/>
        <v>2.403846153846154E-2</v>
      </c>
      <c r="BO98" s="64">
        <f t="shared" si="17"/>
        <v>2.564102564102564E-2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4.7023809523809526</v>
      </c>
      <c r="X99" s="388">
        <f>IFERROR(X92/H92,"0")+IFERROR(X93/H93,"0")+IFERROR(X94/H94,"0")+IFERROR(X95/H95,"0")+IFERROR(X96/H96,"0")+IFERROR(X97/H97,"0")+IFERROR(X98/H98,"0")</f>
        <v>5</v>
      </c>
      <c r="Y99" s="388">
        <f>IFERROR(IF(Y92="",0,Y92),"0")+IFERROR(IF(Y93="",0,Y93),"0")+IFERROR(IF(Y94="",0,Y94),"0")+IFERROR(IF(Y95="",0,Y95),"0")+IFERROR(IF(Y96="",0,Y96),"0")+IFERROR(IF(Y97="",0,Y97),"0")+IFERROR(IF(Y98="",0,Y98),"0")</f>
        <v>3.9489999999999997E-2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14.5</v>
      </c>
      <c r="X100" s="388">
        <f>IFERROR(SUM(X92:X98),"0")</f>
        <v>15.399999999999999</v>
      </c>
      <c r="Y100" s="37"/>
      <c r="Z100" s="389"/>
      <c r="AA100" s="389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200</v>
      </c>
      <c r="X103" s="387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25</v>
      </c>
      <c r="X105" s="387">
        <f t="shared" si="18"/>
        <v>25.200000000000003</v>
      </c>
      <c r="Y105" s="36">
        <f>IFERROR(IF(X105=0,"",ROUNDUP(X105/H105,0)*0.02175),"")</f>
        <v>6.5250000000000002E-2</v>
      </c>
      <c r="Z105" s="56"/>
      <c r="AA105" s="57"/>
      <c r="AE105" s="64"/>
      <c r="BB105" s="117" t="s">
        <v>1</v>
      </c>
      <c r="BL105" s="64">
        <f t="shared" si="19"/>
        <v>26.678571428571431</v>
      </c>
      <c r="BM105" s="64">
        <f t="shared" si="20"/>
        <v>26.892000000000003</v>
      </c>
      <c r="BN105" s="64">
        <f t="shared" si="21"/>
        <v>5.3146258503401357E-2</v>
      </c>
      <c r="BO105" s="64">
        <f t="shared" si="22"/>
        <v>5.3571428571428568E-2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9.9</v>
      </c>
      <c r="X108" s="387">
        <f t="shared" si="18"/>
        <v>10.56</v>
      </c>
      <c r="Y108" s="36">
        <f>IFERROR(IF(X108=0,"",ROUNDUP(X108/H108,0)*0.00753),"")</f>
        <v>3.0120000000000001E-2</v>
      </c>
      <c r="Z108" s="56"/>
      <c r="AA108" s="57"/>
      <c r="AE108" s="64"/>
      <c r="BB108" s="120" t="s">
        <v>1</v>
      </c>
      <c r="BL108" s="64">
        <f t="shared" si="19"/>
        <v>10.98</v>
      </c>
      <c r="BM108" s="64">
        <f t="shared" si="20"/>
        <v>11.712</v>
      </c>
      <c r="BN108" s="64">
        <f t="shared" si="21"/>
        <v>2.4038461538461536E-2</v>
      </c>
      <c r="BO108" s="64">
        <f t="shared" si="22"/>
        <v>2.564102564102564E-2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13.5</v>
      </c>
      <c r="X109" s="387">
        <f t="shared" si="18"/>
        <v>13.5</v>
      </c>
      <c r="Y109" s="36">
        <f>IFERROR(IF(X109=0,"",ROUNDUP(X109/H109,0)*0.00753),"")</f>
        <v>3.7650000000000003E-2</v>
      </c>
      <c r="Z109" s="56"/>
      <c r="AA109" s="57"/>
      <c r="AE109" s="64"/>
      <c r="BB109" s="121" t="s">
        <v>1</v>
      </c>
      <c r="BL109" s="64">
        <f t="shared" si="19"/>
        <v>14.86</v>
      </c>
      <c r="BM109" s="64">
        <f t="shared" si="20"/>
        <v>14.86</v>
      </c>
      <c r="BN109" s="64">
        <f t="shared" si="21"/>
        <v>3.2051282051282048E-2</v>
      </c>
      <c r="BO109" s="64">
        <f t="shared" si="22"/>
        <v>3.2051282051282048E-2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35.535714285714285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36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0.65502000000000005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248.4</v>
      </c>
      <c r="X118" s="388">
        <f>IFERROR(SUM(X102:X116),"0")</f>
        <v>250.86</v>
      </c>
      <c r="Y118" s="37"/>
      <c r="Z118" s="389"/>
      <c r="AA118" s="389"/>
    </row>
    <row r="119" spans="1:67" ht="14.25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220</v>
      </c>
      <c r="X132" s="387">
        <f>IFERROR(IF(W132="",0,CEILING((W132/$H132),1)*$H132),"")</f>
        <v>226.8</v>
      </c>
      <c r="Y132" s="36">
        <f>IFERROR(IF(X132=0,"",ROUNDUP(X132/H132,0)*0.02175),"")</f>
        <v>0.58724999999999994</v>
      </c>
      <c r="Z132" s="56"/>
      <c r="AA132" s="57"/>
      <c r="AE132" s="64"/>
      <c r="BB132" s="137" t="s">
        <v>1</v>
      </c>
      <c r="BL132" s="64">
        <f>IFERROR(W132*I132/H132,"0")</f>
        <v>234.6142857142857</v>
      </c>
      <c r="BM132" s="64">
        <f>IFERROR(X132*I132/H132,"0")</f>
        <v>241.86600000000001</v>
      </c>
      <c r="BN132" s="64">
        <f>IFERROR(1/J132*(W132/H132),"0")</f>
        <v>0.46768707482993194</v>
      </c>
      <c r="BO132" s="64">
        <f>IFERROR(1/J132*(X132/H132),"0")</f>
        <v>0.4821428571428571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13.5</v>
      </c>
      <c r="X134" s="387">
        <f>IFERROR(IF(W134="",0,CEILING((W134/$H134),1)*$H134),"")</f>
        <v>13.5</v>
      </c>
      <c r="Y134" s="36">
        <f>IFERROR(IF(X134=0,"",ROUNDUP(X134/H134,0)*0.00753),"")</f>
        <v>3.7650000000000003E-2</v>
      </c>
      <c r="Z134" s="56"/>
      <c r="AA134" s="57"/>
      <c r="AE134" s="64"/>
      <c r="BB134" s="139" t="s">
        <v>1</v>
      </c>
      <c r="BL134" s="64">
        <f>IFERROR(W134*I134/H134,"0")</f>
        <v>14.86</v>
      </c>
      <c r="BM134" s="64">
        <f>IFERROR(X134*I134/H134,"0")</f>
        <v>14.86</v>
      </c>
      <c r="BN134" s="64">
        <f>IFERROR(1/J134*(W134/H134),"0")</f>
        <v>3.2051282051282048E-2</v>
      </c>
      <c r="BO134" s="64">
        <f>IFERROR(1/J134*(X134/H134),"0")</f>
        <v>3.2051282051282048E-2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31.19047619047619</v>
      </c>
      <c r="X136" s="388">
        <f>IFERROR(X131/H131,"0")+IFERROR(X132/H132,"0")+IFERROR(X133/H133,"0")+IFERROR(X134/H134,"0")+IFERROR(X135/H135,"0")</f>
        <v>32</v>
      </c>
      <c r="Y136" s="388">
        <f>IFERROR(IF(Y131="",0,Y131),"0")+IFERROR(IF(Y132="",0,Y132),"0")+IFERROR(IF(Y133="",0,Y133),"0")+IFERROR(IF(Y134="",0,Y134),"0")+IFERROR(IF(Y135="",0,Y135),"0")</f>
        <v>0.6248999999999999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233.5</v>
      </c>
      <c r="X137" s="388">
        <f>IFERROR(SUM(X131:X135),"0")</f>
        <v>240.3</v>
      </c>
      <c r="Y137" s="37"/>
      <c r="Z137" s="389"/>
      <c r="AA137" s="389"/>
    </row>
    <row r="138" spans="1:67" ht="27.75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100</v>
      </c>
      <c r="X142" s="387">
        <f>IFERROR(IF(W142="",0,CEILING((W142/$H142),1)*$H142),"")</f>
        <v>108</v>
      </c>
      <c r="Y142" s="36">
        <f>IFERROR(IF(X142=0,"",ROUNDUP(X142/H142,0)*0.02175),"")</f>
        <v>0.26100000000000001</v>
      </c>
      <c r="Z142" s="56"/>
      <c r="AA142" s="57"/>
      <c r="AE142" s="64"/>
      <c r="BB142" s="142" t="s">
        <v>1</v>
      </c>
      <c r="BL142" s="64">
        <f>IFERROR(W142*I142/H142,"0")</f>
        <v>105.33333333333333</v>
      </c>
      <c r="BM142" s="64">
        <f>IFERROR(X142*I142/H142,"0")</f>
        <v>113.76</v>
      </c>
      <c r="BN142" s="64">
        <f>IFERROR(1/J142*(W142/H142),"0")</f>
        <v>0.1984126984126984</v>
      </c>
      <c r="BO142" s="64">
        <f>IFERROR(1/J142*(X142/H142),"0")</f>
        <v>0.21428571428571427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11.111111111111111</v>
      </c>
      <c r="X145" s="388">
        <f>IFERROR(X141/H141,"0")+IFERROR(X142/H142,"0")+IFERROR(X143/H143,"0")+IFERROR(X144/H144,"0")</f>
        <v>12</v>
      </c>
      <c r="Y145" s="388">
        <f>IFERROR(IF(Y141="",0,Y141),"0")+IFERROR(IF(Y142="",0,Y142),"0")+IFERROR(IF(Y143="",0,Y143),"0")+IFERROR(IF(Y144="",0,Y144),"0")</f>
        <v>0.26100000000000001</v>
      </c>
      <c r="Z145" s="389"/>
      <c r="AA145" s="389"/>
    </row>
    <row r="146" spans="1:67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100</v>
      </c>
      <c r="X146" s="388">
        <f>IFERROR(SUM(X141:X144),"0")</f>
        <v>108</v>
      </c>
      <c r="Y146" s="37"/>
      <c r="Z146" s="389"/>
      <c r="AA146" s="389"/>
    </row>
    <row r="147" spans="1:67" ht="16.5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21</v>
      </c>
      <c r="X152" s="387">
        <f t="shared" si="29"/>
        <v>21</v>
      </c>
      <c r="Y152" s="36">
        <f>IFERROR(IF(X152=0,"",ROUNDUP(X152/H152,0)*0.00502),"")</f>
        <v>5.0200000000000002E-2</v>
      </c>
      <c r="Z152" s="56"/>
      <c r="AA152" s="57"/>
      <c r="AE152" s="64"/>
      <c r="BB152" s="148" t="s">
        <v>1</v>
      </c>
      <c r="BL152" s="64">
        <f t="shared" si="30"/>
        <v>22.299999999999997</v>
      </c>
      <c r="BM152" s="64">
        <f t="shared" si="31"/>
        <v>22.299999999999997</v>
      </c>
      <c r="BN152" s="64">
        <f t="shared" si="32"/>
        <v>4.2735042735042736E-2</v>
      </c>
      <c r="BO152" s="64">
        <f t="shared" si="33"/>
        <v>4.2735042735042736E-2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10</v>
      </c>
      <c r="X158" s="388">
        <f>IFERROR(X149/H149,"0")+IFERROR(X150/H150,"0")+IFERROR(X151/H151,"0")+IFERROR(X152/H152,"0")+IFERROR(X153/H153,"0")+IFERROR(X154/H154,"0")+IFERROR(X155/H155,"0")+IFERROR(X156/H156,"0")+IFERROR(X157/H157,"0")</f>
        <v>10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5.0200000000000002E-2</v>
      </c>
      <c r="Z158" s="389"/>
      <c r="AA158" s="389"/>
    </row>
    <row r="159" spans="1:67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21</v>
      </c>
      <c r="X159" s="388">
        <f>IFERROR(SUM(X149:X157),"0")</f>
        <v>21</v>
      </c>
      <c r="Y159" s="37"/>
      <c r="Z159" s="389"/>
      <c r="AA159" s="389"/>
    </row>
    <row r="160" spans="1:67" ht="16.5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24.5</v>
      </c>
      <c r="X219" s="387">
        <f>IFERROR(IF(W219="",0,CEILING((W219/$H219),1)*$H219),"")</f>
        <v>25.200000000000003</v>
      </c>
      <c r="Y219" s="36">
        <f>IFERROR(IF(X219=0,"",ROUNDUP(X219/H219,0)*0.00502),"")</f>
        <v>6.0240000000000002E-2</v>
      </c>
      <c r="Z219" s="56"/>
      <c r="AA219" s="57"/>
      <c r="AE219" s="64"/>
      <c r="BB219" s="192" t="s">
        <v>1</v>
      </c>
      <c r="BL219" s="64">
        <f>IFERROR(W219*I219/H219,"0")</f>
        <v>25.666666666666668</v>
      </c>
      <c r="BM219" s="64">
        <f>IFERROR(X219*I219/H219,"0")</f>
        <v>26.400000000000006</v>
      </c>
      <c r="BN219" s="64">
        <f>IFERROR(1/J219*(W219/H219),"0")</f>
        <v>4.9857549857549859E-2</v>
      </c>
      <c r="BO219" s="64">
        <f>IFERROR(1/J219*(X219/H219),"0")</f>
        <v>5.1282051282051287E-2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11.666666666666666</v>
      </c>
      <c r="X222" s="388">
        <f>IFERROR(X219/H219,"0")+IFERROR(X220/H220,"0")+IFERROR(X221/H221,"0")</f>
        <v>12</v>
      </c>
      <c r="Y222" s="388">
        <f>IFERROR(IF(Y219="",0,Y219),"0")+IFERROR(IF(Y220="",0,Y220),"0")+IFERROR(IF(Y221="",0,Y221),"0")</f>
        <v>6.0240000000000002E-2</v>
      </c>
      <c r="Z222" s="389"/>
      <c r="AA222" s="389"/>
    </row>
    <row r="223" spans="1:67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24.5</v>
      </c>
      <c r="X223" s="388">
        <f>IFERROR(SUM(X219:X221),"0")</f>
        <v>25.200000000000003</v>
      </c>
      <c r="Y223" s="37"/>
      <c r="Z223" s="389"/>
      <c r="AA223" s="389"/>
    </row>
    <row r="224" spans="1:67" ht="16.5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30</v>
      </c>
      <c r="X252" s="387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4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17.5</v>
      </c>
      <c r="X253" s="387">
        <f>IFERROR(IF(W253="",0,CEILING((W253/$H253),1)*$H253),"")</f>
        <v>18.900000000000002</v>
      </c>
      <c r="Y253" s="36">
        <f>IFERROR(IF(X253=0,"",ROUNDUP(X253/H253,0)*0.00502),"")</f>
        <v>4.5179999999999998E-2</v>
      </c>
      <c r="Z253" s="56"/>
      <c r="AA253" s="57"/>
      <c r="AE253" s="64"/>
      <c r="BB253" s="215" t="s">
        <v>1</v>
      </c>
      <c r="BL253" s="64">
        <f>IFERROR(W253*I253/H253,"0")</f>
        <v>18.583333333333332</v>
      </c>
      <c r="BM253" s="64">
        <f>IFERROR(X253*I253/H253,"0")</f>
        <v>20.07</v>
      </c>
      <c r="BN253" s="64">
        <f>IFERROR(1/J253*(W253/H253),"0")</f>
        <v>3.5612535612535613E-2</v>
      </c>
      <c r="BO253" s="64">
        <f>IFERROR(1/J253*(X253/H253),"0")</f>
        <v>3.8461538461538464E-2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15.476190476190474</v>
      </c>
      <c r="X255" s="388">
        <f>IFERROR(X251/H251,"0")+IFERROR(X252/H252,"0")+IFERROR(X253/H253,"0")+IFERROR(X254/H254,"0")</f>
        <v>17</v>
      </c>
      <c r="Y255" s="388">
        <f>IFERROR(IF(Y251="",0,Y251),"0")+IFERROR(IF(Y252="",0,Y252),"0")+IFERROR(IF(Y253="",0,Y253),"0")+IFERROR(IF(Y254="",0,Y254),"0")</f>
        <v>0.10542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47.5</v>
      </c>
      <c r="X256" s="388">
        <f>IFERROR(SUM(X251:X254),"0")</f>
        <v>52.5</v>
      </c>
      <c r="Y256" s="37"/>
      <c r="Z256" s="389"/>
      <c r="AA256" s="389"/>
    </row>
    <row r="257" spans="1:67" ht="14.25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350</v>
      </c>
      <c r="X258" s="387">
        <f t="shared" ref="X258:X266" si="60">IFERROR(IF(W258="",0,CEILING((W258/$H258),1)*$H258),"")</f>
        <v>351</v>
      </c>
      <c r="Y258" s="36">
        <f>IFERROR(IF(X258=0,"",ROUNDUP(X258/H258,0)*0.02175),"")</f>
        <v>0.9787499999999999</v>
      </c>
      <c r="Z258" s="56"/>
      <c r="AA258" s="57"/>
      <c r="AE258" s="64"/>
      <c r="BB258" s="217" t="s">
        <v>1</v>
      </c>
      <c r="BL258" s="64">
        <f t="shared" ref="BL258:BL266" si="61">IFERROR(W258*I258/H258,"0")</f>
        <v>375.03846153846155</v>
      </c>
      <c r="BM258" s="64">
        <f t="shared" ref="BM258:BM266" si="62">IFERROR(X258*I258/H258,"0")</f>
        <v>376.11000000000007</v>
      </c>
      <c r="BN258" s="64">
        <f t="shared" ref="BN258:BN266" si="63">IFERROR(1/J258*(W258/H258),"0")</f>
        <v>0.80128205128205132</v>
      </c>
      <c r="BO258" s="64">
        <f t="shared" ref="BO258:BO266" si="64">IFERROR(1/J258*(X258/H258),"0")</f>
        <v>0.80357142857142849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44.871794871794876</v>
      </c>
      <c r="X267" s="388">
        <f>IFERROR(X258/H258,"0")+IFERROR(X259/H259,"0")+IFERROR(X260/H260,"0")+IFERROR(X261/H261,"0")+IFERROR(X262/H262,"0")+IFERROR(X263/H263,"0")+IFERROR(X264/H264,"0")+IFERROR(X265/H265,"0")+IFERROR(X266/H266,"0")</f>
        <v>45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0.9787499999999999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350</v>
      </c>
      <c r="X268" s="388">
        <f>IFERROR(SUM(X258:X266),"0")</f>
        <v>351</v>
      </c>
      <c r="Y268" s="37"/>
      <c r="Z268" s="389"/>
      <c r="AA268" s="389"/>
    </row>
    <row r="269" spans="1:67" ht="14.25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2.64</v>
      </c>
      <c r="X277" s="387">
        <f>IFERROR(IF(W277="",0,CEILING((W277/$H277),1)*$H277),"")</f>
        <v>3.04</v>
      </c>
      <c r="Y277" s="36">
        <f>IFERROR(IF(X277=0,"",ROUNDUP(X277/H277,0)*0.00753),"")</f>
        <v>7.5300000000000002E-3</v>
      </c>
      <c r="Z277" s="56"/>
      <c r="AA277" s="57"/>
      <c r="AE277" s="64"/>
      <c r="BB277" s="230" t="s">
        <v>1</v>
      </c>
      <c r="BL277" s="64">
        <f>IFERROR(W277*I277/H277,"0")</f>
        <v>2.8484210526315792</v>
      </c>
      <c r="BM277" s="64">
        <f>IFERROR(X277*I277/H277,"0")</f>
        <v>3.28</v>
      </c>
      <c r="BN277" s="64">
        <f>IFERROR(1/J277*(W277/H277),"0")</f>
        <v>5.566801619433198E-3</v>
      </c>
      <c r="BO277" s="64">
        <f>IFERROR(1/J277*(X277/H277),"0")</f>
        <v>6.41025641025641E-3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5.3999999999999986</v>
      </c>
      <c r="X279" s="387">
        <f>IFERROR(IF(W279="",0,CEILING((W279/$H279),1)*$H279),"")</f>
        <v>7.6499999999999995</v>
      </c>
      <c r="Y279" s="36">
        <f>IFERROR(IF(X279=0,"",ROUNDUP(X279/H279,0)*0.00753),"")</f>
        <v>2.2589999999999999E-2</v>
      </c>
      <c r="Z279" s="56"/>
      <c r="AA279" s="57"/>
      <c r="AE279" s="64"/>
      <c r="BB279" s="232" t="s">
        <v>1</v>
      </c>
      <c r="BL279" s="64">
        <f>IFERROR(W279*I279/H279,"0")</f>
        <v>6.1411764705882339</v>
      </c>
      <c r="BM279" s="64">
        <f>IFERROR(X279*I279/H279,"0")</f>
        <v>8.6999999999999993</v>
      </c>
      <c r="BN279" s="64">
        <f>IFERROR(1/J279*(W279/H279),"0")</f>
        <v>1.357466063348416E-2</v>
      </c>
      <c r="BO279" s="64">
        <f>IFERROR(1/J279*(X279/H279),"0")</f>
        <v>1.9230769230769232E-2</v>
      </c>
    </row>
    <row r="280" spans="1:67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2.9860681114551078</v>
      </c>
      <c r="X280" s="388">
        <f>IFERROR(X277/H277,"0")+IFERROR(X278/H278,"0")+IFERROR(X279/H279,"0")</f>
        <v>4</v>
      </c>
      <c r="Y280" s="388">
        <f>IFERROR(IF(Y277="",0,Y277),"0")+IFERROR(IF(Y278="",0,Y278),"0")+IFERROR(IF(Y279="",0,Y279),"0")</f>
        <v>3.0120000000000001E-2</v>
      </c>
      <c r="Z280" s="389"/>
      <c r="AA280" s="389"/>
    </row>
    <row r="281" spans="1:67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8.0399999999999991</v>
      </c>
      <c r="X281" s="388">
        <f>IFERROR(SUM(X277:X279),"0")</f>
        <v>10.69</v>
      </c>
      <c r="Y281" s="37"/>
      <c r="Z281" s="389"/>
      <c r="AA281" s="389"/>
    </row>
    <row r="282" spans="1:67" ht="14.25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35</v>
      </c>
      <c r="X312" s="387">
        <f>IFERROR(IF(W312="",0,CEILING((W312/$H312),1)*$H312),"")</f>
        <v>35.700000000000003</v>
      </c>
      <c r="Y312" s="36">
        <f>IFERROR(IF(X312=0,"",ROUNDUP(X312/H312,0)*0.00753),"")</f>
        <v>0.12801000000000001</v>
      </c>
      <c r="Z312" s="56"/>
      <c r="AA312" s="57"/>
      <c r="AE312" s="64"/>
      <c r="BB312" s="248" t="s">
        <v>1</v>
      </c>
      <c r="BL312" s="64">
        <f>IFERROR(W312*I312/H312,"0")</f>
        <v>39.333333333333329</v>
      </c>
      <c r="BM312" s="64">
        <f>IFERROR(X312*I312/H312,"0")</f>
        <v>40.119999999999997</v>
      </c>
      <c r="BN312" s="64">
        <f>IFERROR(1/J312*(W312/H312),"0")</f>
        <v>0.10683760683760682</v>
      </c>
      <c r="BO312" s="64">
        <f>IFERROR(1/J312*(X312/H312),"0")</f>
        <v>0.10897435897435898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16.666666666666664</v>
      </c>
      <c r="X313" s="388">
        <f>IFERROR(X310/H310,"0")+IFERROR(X311/H311,"0")+IFERROR(X312/H312,"0")</f>
        <v>17</v>
      </c>
      <c r="Y313" s="388">
        <f>IFERROR(IF(Y310="",0,Y310),"0")+IFERROR(IF(Y311="",0,Y311),"0")+IFERROR(IF(Y312="",0,Y312),"0")</f>
        <v>0.12801000000000001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35</v>
      </c>
      <c r="X314" s="388">
        <f>IFERROR(SUM(X310:X312),"0")</f>
        <v>35.700000000000003</v>
      </c>
      <c r="Y314" s="37"/>
      <c r="Z314" s="389"/>
      <c r="AA314" s="389"/>
    </row>
    <row r="315" spans="1:67" ht="14.25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200</v>
      </c>
      <c r="X329" s="387">
        <f t="shared" si="70"/>
        <v>210</v>
      </c>
      <c r="Y329" s="36">
        <f>IFERROR(IF(X329=0,"",ROUNDUP(X329/H329,0)*0.02175),"")</f>
        <v>0.30449999999999999</v>
      </c>
      <c r="Z329" s="56"/>
      <c r="AA329" s="57"/>
      <c r="AE329" s="64"/>
      <c r="BB329" s="254" t="s">
        <v>1</v>
      </c>
      <c r="BL329" s="64">
        <f t="shared" si="71"/>
        <v>206.4</v>
      </c>
      <c r="BM329" s="64">
        <f t="shared" si="72"/>
        <v>216.72</v>
      </c>
      <c r="BN329" s="64">
        <f t="shared" si="73"/>
        <v>0.27777777777777779</v>
      </c>
      <c r="BO329" s="64">
        <f t="shared" si="74"/>
        <v>0.29166666666666663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130</v>
      </c>
      <c r="X334" s="387">
        <f t="shared" si="70"/>
        <v>135</v>
      </c>
      <c r="Y334" s="36">
        <f>IFERROR(IF(X334=0,"",ROUNDUP(X334/H334,0)*0.02175),"")</f>
        <v>0.19574999999999998</v>
      </c>
      <c r="Z334" s="56"/>
      <c r="AA334" s="57"/>
      <c r="AE334" s="64"/>
      <c r="BB334" s="259" t="s">
        <v>1</v>
      </c>
      <c r="BL334" s="64">
        <f t="shared" si="71"/>
        <v>134.16</v>
      </c>
      <c r="BM334" s="64">
        <f t="shared" si="72"/>
        <v>139.32000000000002</v>
      </c>
      <c r="BN334" s="64">
        <f t="shared" si="73"/>
        <v>0.18055555555555552</v>
      </c>
      <c r="BO334" s="64">
        <f t="shared" si="74"/>
        <v>0.1875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22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23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0.50024999999999997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330</v>
      </c>
      <c r="X340" s="388">
        <f>IFERROR(SUM(X326:X338),"0")</f>
        <v>345</v>
      </c>
      <c r="Y340" s="37"/>
      <c r="Z340" s="389"/>
      <c r="AA340" s="389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380</v>
      </c>
      <c r="X342" s="387">
        <f>IFERROR(IF(W342="",0,CEILING((W342/$H342),1)*$H342),"")</f>
        <v>390</v>
      </c>
      <c r="Y342" s="36">
        <f>IFERROR(IF(X342=0,"",ROUNDUP(X342/H342,0)*0.02175),"")</f>
        <v>0.5655</v>
      </c>
      <c r="Z342" s="56"/>
      <c r="AA342" s="57"/>
      <c r="AE342" s="64"/>
      <c r="BB342" s="264" t="s">
        <v>1</v>
      </c>
      <c r="BL342" s="64">
        <f>IFERROR(W342*I342/H342,"0")</f>
        <v>392.16</v>
      </c>
      <c r="BM342" s="64">
        <f>IFERROR(X342*I342/H342,"0")</f>
        <v>402.47999999999996</v>
      </c>
      <c r="BN342" s="64">
        <f>IFERROR(1/J342*(W342/H342),"0")</f>
        <v>0.52777777777777768</v>
      </c>
      <c r="BO342" s="64">
        <f>IFERROR(1/J342*(X342/H342),"0")</f>
        <v>0.54166666666666663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25.333333333333332</v>
      </c>
      <c r="X346" s="388">
        <f>IFERROR(X342/H342,"0")+IFERROR(X343/H343,"0")+IFERROR(X344/H344,"0")+IFERROR(X345/H345,"0")</f>
        <v>26</v>
      </c>
      <c r="Y346" s="388">
        <f>IFERROR(IF(Y342="",0,Y342),"0")+IFERROR(IF(Y343="",0,Y343),"0")+IFERROR(IF(Y344="",0,Y344),"0")+IFERROR(IF(Y345="",0,Y345),"0")</f>
        <v>0.5655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380</v>
      </c>
      <c r="X347" s="388">
        <f>IFERROR(SUM(X342:X345),"0")</f>
        <v>390</v>
      </c>
      <c r="Y347" s="37"/>
      <c r="Z347" s="389"/>
      <c r="AA347" s="389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300</v>
      </c>
      <c r="X360" s="387">
        <f>IFERROR(IF(W360="",0,CEILING((W360/$H360),1)*$H360),"")</f>
        <v>300</v>
      </c>
      <c r="Y360" s="36">
        <f>IFERROR(IF(X360=0,"",ROUNDUP(X360/H360,0)*0.02175),"")</f>
        <v>0.54374999999999996</v>
      </c>
      <c r="Z360" s="56"/>
      <c r="AA360" s="57"/>
      <c r="AE360" s="64"/>
      <c r="BB360" s="272" t="s">
        <v>1</v>
      </c>
      <c r="BL360" s="64">
        <f>IFERROR(W360*I360/H360,"0")</f>
        <v>312</v>
      </c>
      <c r="BM360" s="64">
        <f>IFERROR(X360*I360/H360,"0")</f>
        <v>312</v>
      </c>
      <c r="BN360" s="64">
        <f>IFERROR(1/J360*(W360/H360),"0")</f>
        <v>0.4464285714285714</v>
      </c>
      <c r="BO360" s="64">
        <f>IFERROR(1/J360*(X360/H360),"0")</f>
        <v>0.4464285714285714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120</v>
      </c>
      <c r="X364" s="387">
        <f>IFERROR(IF(W364="",0,CEILING((W364/$H364),1)*$H364),"")</f>
        <v>120</v>
      </c>
      <c r="Y364" s="36">
        <f>IFERROR(IF(X364=0,"",ROUNDUP(X364/H364,0)*0.00937),"")</f>
        <v>0.28110000000000002</v>
      </c>
      <c r="Z364" s="56"/>
      <c r="AA364" s="57"/>
      <c r="AE364" s="64"/>
      <c r="BB364" s="276" t="s">
        <v>1</v>
      </c>
      <c r="BL364" s="64">
        <f>IFERROR(W364*I364/H364,"0")</f>
        <v>126.3</v>
      </c>
      <c r="BM364" s="64">
        <f>IFERROR(X364*I364/H364,"0")</f>
        <v>126.3</v>
      </c>
      <c r="BN364" s="64">
        <f>IFERROR(1/J364*(W364/H364),"0")</f>
        <v>0.25</v>
      </c>
      <c r="BO364" s="64">
        <f>IFERROR(1/J364*(X364/H364),"0")</f>
        <v>0.25</v>
      </c>
    </row>
    <row r="365" spans="1:67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55</v>
      </c>
      <c r="X365" s="388">
        <f>IFERROR(X360/H360,"0")+IFERROR(X361/H361,"0")+IFERROR(X362/H362,"0")+IFERROR(X363/H363,"0")+IFERROR(X364/H364,"0")</f>
        <v>55</v>
      </c>
      <c r="Y365" s="388">
        <f>IFERROR(IF(Y360="",0,Y360),"0")+IFERROR(IF(Y361="",0,Y361),"0")+IFERROR(IF(Y362="",0,Y362),"0")+IFERROR(IF(Y363="",0,Y363),"0")+IFERROR(IF(Y364="",0,Y364),"0")</f>
        <v>0.82484999999999997</v>
      </c>
      <c r="Z365" s="389"/>
      <c r="AA365" s="389"/>
    </row>
    <row r="366" spans="1:67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420</v>
      </c>
      <c r="X366" s="388">
        <f>IFERROR(SUM(X360:X364),"0")</f>
        <v>420</v>
      </c>
      <c r="Y366" s="37"/>
      <c r="Z366" s="389"/>
      <c r="AA366" s="389"/>
    </row>
    <row r="367" spans="1:67" ht="14.25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700</v>
      </c>
      <c r="X373" s="387">
        <f>IFERROR(IF(W373="",0,CEILING((W373/$H373),1)*$H373),"")</f>
        <v>702</v>
      </c>
      <c r="Y373" s="36">
        <f>IFERROR(IF(X373=0,"",ROUNDUP(X373/H373,0)*0.02175),"")</f>
        <v>1.9574999999999998</v>
      </c>
      <c r="Z373" s="56"/>
      <c r="AA373" s="57"/>
      <c r="AE373" s="64"/>
      <c r="BB373" s="279" t="s">
        <v>1</v>
      </c>
      <c r="BL373" s="64">
        <f>IFERROR(W373*I373/H373,"0")</f>
        <v>750.61538461538464</v>
      </c>
      <c r="BM373" s="64">
        <f>IFERROR(X373*I373/H373,"0")</f>
        <v>752.7600000000001</v>
      </c>
      <c r="BN373" s="64">
        <f>IFERROR(1/J373*(W373/H373),"0")</f>
        <v>1.6025641025641026</v>
      </c>
      <c r="BO373" s="64">
        <f>IFERROR(1/J373*(X373/H373),"0")</f>
        <v>1.607142857142857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128</v>
      </c>
      <c r="X375" s="387">
        <f>IFERROR(IF(W375="",0,CEILING((W375/$H375),1)*$H375),"")</f>
        <v>129.6</v>
      </c>
      <c r="Y375" s="36">
        <f>IFERROR(IF(X375=0,"",ROUNDUP(X375/H375,0)*0.00753),"")</f>
        <v>0.40662000000000004</v>
      </c>
      <c r="Z375" s="56"/>
      <c r="AA375" s="57"/>
      <c r="AE375" s="64"/>
      <c r="BB375" s="281" t="s">
        <v>1</v>
      </c>
      <c r="BL375" s="64">
        <f>IFERROR(W375*I375/H375,"0")</f>
        <v>143.14666666666668</v>
      </c>
      <c r="BM375" s="64">
        <f>IFERROR(X375*I375/H375,"0")</f>
        <v>144.93600000000001</v>
      </c>
      <c r="BN375" s="64">
        <f>IFERROR(1/J375*(W375/H375),"0")</f>
        <v>0.34188034188034189</v>
      </c>
      <c r="BO375" s="64">
        <f>IFERROR(1/J375*(X375/H375),"0")</f>
        <v>0.34615384615384615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143.07692307692309</v>
      </c>
      <c r="X377" s="388">
        <f>IFERROR(X373/H373,"0")+IFERROR(X374/H374,"0")+IFERROR(X375/H375,"0")+IFERROR(X376/H376,"0")</f>
        <v>144</v>
      </c>
      <c r="Y377" s="388">
        <f>IFERROR(IF(Y373="",0,Y373),"0")+IFERROR(IF(Y374="",0,Y374),"0")+IFERROR(IF(Y375="",0,Y375),"0")+IFERROR(IF(Y376="",0,Y376),"0")</f>
        <v>2.3641199999999998</v>
      </c>
      <c r="Z377" s="389"/>
      <c r="AA377" s="389"/>
    </row>
    <row r="378" spans="1:67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828</v>
      </c>
      <c r="X378" s="388">
        <f>IFERROR(SUM(X373:X376),"0")</f>
        <v>831.6</v>
      </c>
      <c r="Y378" s="37"/>
      <c r="Z378" s="389"/>
      <c r="AA378" s="389"/>
    </row>
    <row r="379" spans="1:67" ht="14.25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40</v>
      </c>
      <c r="X391" s="387">
        <f t="shared" ref="X391:X403" si="75">IFERROR(IF(W391="",0,CEILING((W391/$H391),1)*$H391),"")</f>
        <v>42</v>
      </c>
      <c r="Y391" s="36">
        <f>IFERROR(IF(X391=0,"",ROUNDUP(X391/H391,0)*0.00753),"")</f>
        <v>7.5300000000000006E-2</v>
      </c>
      <c r="Z391" s="56"/>
      <c r="AA391" s="57"/>
      <c r="AE391" s="64"/>
      <c r="BB391" s="286" t="s">
        <v>1</v>
      </c>
      <c r="BL391" s="64">
        <f t="shared" ref="BL391:BL403" si="76">IFERROR(W391*I391/H391,"0")</f>
        <v>42.190476190476183</v>
      </c>
      <c r="BM391" s="64">
        <f t="shared" ref="BM391:BM403" si="77">IFERROR(X391*I391/H391,"0")</f>
        <v>44.3</v>
      </c>
      <c r="BN391" s="64">
        <f t="shared" ref="BN391:BN403" si="78">IFERROR(1/J391*(W391/H391),"0")</f>
        <v>6.1050061050061048E-2</v>
      </c>
      <c r="BO391" s="64">
        <f t="shared" ref="BO391:BO403" si="79">IFERROR(1/J391*(X391/H391),"0")</f>
        <v>6.4102564102564097E-2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30</v>
      </c>
      <c r="X393" s="387">
        <f t="shared" si="75"/>
        <v>33.6</v>
      </c>
      <c r="Y393" s="36">
        <f>IFERROR(IF(X393=0,"",ROUNDUP(X393/H393,0)*0.00753),"")</f>
        <v>6.0240000000000002E-2</v>
      </c>
      <c r="Z393" s="56"/>
      <c r="AA393" s="57"/>
      <c r="AE393" s="64"/>
      <c r="BB393" s="288" t="s">
        <v>1</v>
      </c>
      <c r="BL393" s="64">
        <f t="shared" si="76"/>
        <v>31.642857142857135</v>
      </c>
      <c r="BM393" s="64">
        <f t="shared" si="77"/>
        <v>35.44</v>
      </c>
      <c r="BN393" s="64">
        <f t="shared" si="78"/>
        <v>4.5787545787545784E-2</v>
      </c>
      <c r="BO393" s="64">
        <f t="shared" si="79"/>
        <v>5.128205128205128E-2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17.5</v>
      </c>
      <c r="X396" s="387">
        <f t="shared" si="75"/>
        <v>18.900000000000002</v>
      </c>
      <c r="Y396" s="36">
        <f t="shared" si="80"/>
        <v>4.5179999999999998E-2</v>
      </c>
      <c r="Z396" s="56"/>
      <c r="AA396" s="57"/>
      <c r="AE396" s="64"/>
      <c r="BB396" s="291" t="s">
        <v>1</v>
      </c>
      <c r="BL396" s="64">
        <f t="shared" si="76"/>
        <v>18.583333333333332</v>
      </c>
      <c r="BM396" s="64">
        <f t="shared" si="77"/>
        <v>20.07</v>
      </c>
      <c r="BN396" s="64">
        <f t="shared" si="78"/>
        <v>3.5612535612535613E-2</v>
      </c>
      <c r="BO396" s="64">
        <f t="shared" si="79"/>
        <v>3.8461538461538464E-2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24.999999999999996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27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0.18071999999999999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87.5</v>
      </c>
      <c r="X405" s="388">
        <f>IFERROR(SUM(X391:X403),"0")</f>
        <v>94.5</v>
      </c>
      <c r="Y405" s="37"/>
      <c r="Z405" s="389"/>
      <c r="AA405" s="389"/>
    </row>
    <row r="406" spans="1:67" ht="14.25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40</v>
      </c>
      <c r="X429" s="387">
        <f t="shared" ref="X429:X435" si="81">IFERROR(IF(W429="",0,CEILING((W429/$H429),1)*$H429),"")</f>
        <v>42</v>
      </c>
      <c r="Y429" s="36">
        <f>IFERROR(IF(X429=0,"",ROUNDUP(X429/H429,0)*0.00753),"")</f>
        <v>7.5300000000000006E-2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42.190476190476183</v>
      </c>
      <c r="BM429" s="64">
        <f t="shared" ref="BM429:BM435" si="83">IFERROR(X429*I429/H429,"0")</f>
        <v>44.3</v>
      </c>
      <c r="BN429" s="64">
        <f t="shared" ref="BN429:BN435" si="84">IFERROR(1/J429*(W429/H429),"0")</f>
        <v>6.1050061050061048E-2</v>
      </c>
      <c r="BO429" s="64">
        <f t="shared" ref="BO429:BO435" si="85">IFERROR(1/J429*(X429/H429),"0")</f>
        <v>6.4102564102564097E-2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9.5238095238095237</v>
      </c>
      <c r="X436" s="388">
        <f>IFERROR(X429/H429,"0")+IFERROR(X430/H430,"0")+IFERROR(X431/H431,"0")+IFERROR(X432/H432,"0")+IFERROR(X433/H433,"0")+IFERROR(X434/H434,"0")+IFERROR(X435/H435,"0")</f>
        <v>10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9"/>
      <c r="AA436" s="389"/>
    </row>
    <row r="437" spans="1:67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40</v>
      </c>
      <c r="X437" s="388">
        <f>IFERROR(SUM(X429:X435),"0")</f>
        <v>42</v>
      </c>
      <c r="Y437" s="37"/>
      <c r="Z437" s="389"/>
      <c r="AA437" s="389"/>
    </row>
    <row r="438" spans="1:67" ht="14.25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20</v>
      </c>
      <c r="X470" s="387">
        <f t="shared" ref="X470:X481" si="86">IFERROR(IF(W470="",0,CEILING((W470/$H470),1)*$H470),"")</f>
        <v>21.12</v>
      </c>
      <c r="Y470" s="36">
        <f t="shared" ref="Y470:Y476" si="87">IFERROR(IF(X470=0,"",ROUNDUP(X470/H470,0)*0.01196),"")</f>
        <v>4.7840000000000001E-2</v>
      </c>
      <c r="Z470" s="56"/>
      <c r="AA470" s="57"/>
      <c r="AE470" s="64"/>
      <c r="BB470" s="324" t="s">
        <v>1</v>
      </c>
      <c r="BL470" s="64">
        <f t="shared" ref="BL470:BL481" si="88">IFERROR(W470*I470/H470,"0")</f>
        <v>21.363636363636363</v>
      </c>
      <c r="BM470" s="64">
        <f t="shared" ref="BM470:BM481" si="89">IFERROR(X470*I470/H470,"0")</f>
        <v>22.56</v>
      </c>
      <c r="BN470" s="64">
        <f t="shared" ref="BN470:BN481" si="90">IFERROR(1/J470*(W470/H470),"0")</f>
        <v>3.6421911421911424E-2</v>
      </c>
      <c r="BO470" s="64">
        <f t="shared" ref="BO470:BO481" si="91">IFERROR(1/J470*(X470/H470),"0")</f>
        <v>3.8461538461538464E-2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30</v>
      </c>
      <c r="X472" s="387">
        <f t="shared" si="86"/>
        <v>31.68</v>
      </c>
      <c r="Y472" s="36">
        <f t="shared" si="87"/>
        <v>7.1760000000000004E-2</v>
      </c>
      <c r="Z472" s="56"/>
      <c r="AA472" s="57"/>
      <c r="AE472" s="64"/>
      <c r="BB472" s="326" t="s">
        <v>1</v>
      </c>
      <c r="BL472" s="64">
        <f t="shared" si="88"/>
        <v>32.04545454545454</v>
      </c>
      <c r="BM472" s="64">
        <f t="shared" si="89"/>
        <v>33.839999999999996</v>
      </c>
      <c r="BN472" s="64">
        <f t="shared" si="90"/>
        <v>5.4632867132867136E-2</v>
      </c>
      <c r="BO472" s="64">
        <f t="shared" si="91"/>
        <v>5.7692307692307696E-2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30</v>
      </c>
      <c r="X473" s="387">
        <f t="shared" si="86"/>
        <v>31.68</v>
      </c>
      <c r="Y473" s="36">
        <f t="shared" si="87"/>
        <v>7.1760000000000004E-2</v>
      </c>
      <c r="Z473" s="56"/>
      <c r="AA473" s="57"/>
      <c r="AE473" s="64"/>
      <c r="BB473" s="327" t="s">
        <v>1</v>
      </c>
      <c r="BL473" s="64">
        <f t="shared" si="88"/>
        <v>32.04545454545454</v>
      </c>
      <c r="BM473" s="64">
        <f t="shared" si="89"/>
        <v>33.839999999999996</v>
      </c>
      <c r="BN473" s="64">
        <f t="shared" si="90"/>
        <v>5.4632867132867136E-2</v>
      </c>
      <c r="BO473" s="64">
        <f t="shared" si="91"/>
        <v>5.7692307692307696E-2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15.15151515151515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0.19136000000000003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80</v>
      </c>
      <c r="X483" s="388">
        <f>IFERROR(SUM(X470:X481),"0")</f>
        <v>84.47999999999999</v>
      </c>
      <c r="Y483" s="37"/>
      <c r="Z483" s="389"/>
      <c r="AA483" s="389"/>
    </row>
    <row r="484" spans="1:67" ht="14.25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40</v>
      </c>
      <c r="X485" s="387">
        <f>IFERROR(IF(W485="",0,CEILING((W485/$H485),1)*$H485),"")</f>
        <v>42.24</v>
      </c>
      <c r="Y485" s="36">
        <f>IFERROR(IF(X485=0,"",ROUNDUP(X485/H485,0)*0.01196),"")</f>
        <v>9.5680000000000001E-2</v>
      </c>
      <c r="Z485" s="56"/>
      <c r="AA485" s="57"/>
      <c r="AE485" s="64"/>
      <c r="BB485" s="336" t="s">
        <v>1</v>
      </c>
      <c r="BL485" s="64">
        <f>IFERROR(W485*I485/H485,"0")</f>
        <v>42.727272727272727</v>
      </c>
      <c r="BM485" s="64">
        <f>IFERROR(X485*I485/H485,"0")</f>
        <v>45.12</v>
      </c>
      <c r="BN485" s="64">
        <f>IFERROR(1/J485*(W485/H485),"0")</f>
        <v>7.2843822843822847E-2</v>
      </c>
      <c r="BO485" s="64">
        <f>IFERROR(1/J485*(X485/H485),"0")</f>
        <v>7.6923076923076927E-2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7.5757575757575752</v>
      </c>
      <c r="X487" s="388">
        <f>IFERROR(X485/H485,"0")+IFERROR(X486/H486,"0")</f>
        <v>8</v>
      </c>
      <c r="Y487" s="388">
        <f>IFERROR(IF(Y485="",0,Y485),"0")+IFERROR(IF(Y486="",0,Y486),"0")</f>
        <v>9.5680000000000001E-2</v>
      </c>
      <c r="Z487" s="389"/>
      <c r="AA487" s="389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40</v>
      </c>
      <c r="X488" s="388">
        <f>IFERROR(SUM(X485:X486),"0")</f>
        <v>42.24</v>
      </c>
      <c r="Y488" s="37"/>
      <c r="Z488" s="389"/>
      <c r="AA488" s="389"/>
    </row>
    <row r="489" spans="1:67" ht="14.25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40</v>
      </c>
      <c r="X492" s="387">
        <f t="shared" si="92"/>
        <v>42.24</v>
      </c>
      <c r="Y492" s="36">
        <f>IFERROR(IF(X492=0,"",ROUNDUP(X492/H492,0)*0.01196),"")</f>
        <v>9.5680000000000001E-2</v>
      </c>
      <c r="Z492" s="56"/>
      <c r="AA492" s="57"/>
      <c r="AE492" s="64"/>
      <c r="BB492" s="340" t="s">
        <v>1</v>
      </c>
      <c r="BL492" s="64">
        <f t="shared" si="93"/>
        <v>42.727272727272727</v>
      </c>
      <c r="BM492" s="64">
        <f t="shared" si="94"/>
        <v>45.12</v>
      </c>
      <c r="BN492" s="64">
        <f t="shared" si="95"/>
        <v>7.2843822843822847E-2</v>
      </c>
      <c r="BO492" s="64">
        <f t="shared" si="96"/>
        <v>7.6923076923076927E-2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7.5757575757575752</v>
      </c>
      <c r="X496" s="388">
        <f>IFERROR(X490/H490,"0")+IFERROR(X491/H491,"0")+IFERROR(X492/H492,"0")+IFERROR(X493/H493,"0")+IFERROR(X494/H494,"0")+IFERROR(X495/H495,"0")</f>
        <v>8</v>
      </c>
      <c r="Y496" s="388">
        <f>IFERROR(IF(Y490="",0,Y490),"0")+IFERROR(IF(Y491="",0,Y491),"0")+IFERROR(IF(Y492="",0,Y492),"0")+IFERROR(IF(Y493="",0,Y493),"0")+IFERROR(IF(Y494="",0,Y494),"0")+IFERROR(IF(Y495="",0,Y495),"0")</f>
        <v>9.5680000000000001E-2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40</v>
      </c>
      <c r="X497" s="388">
        <f>IFERROR(SUM(X490:X495),"0")</f>
        <v>42.24</v>
      </c>
      <c r="Y497" s="37"/>
      <c r="Z497" s="389"/>
      <c r="AA497" s="389"/>
    </row>
    <row r="498" spans="1:67" ht="14.25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4457.9400000000005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4557.9099999999989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4712.3423758559984</v>
      </c>
      <c r="X555" s="388">
        <f>IFERROR(SUM(BM22:BM551),"0")</f>
        <v>4817.7139999999999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9</v>
      </c>
      <c r="X556" s="38">
        <f>ROUNDUP(SUM(BO22:BO551),0)</f>
        <v>9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4937.3423758559984</v>
      </c>
      <c r="X557" s="388">
        <f>GrossWeightTotalR+PalletQtyTotalR*25</f>
        <v>5042.7139999999999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650.51030313569026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666</v>
      </c>
      <c r="Y558" s="37"/>
      <c r="Z558" s="389"/>
      <c r="AA558" s="389"/>
    </row>
    <row r="559" spans="1:67" ht="14.25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10.206300000000001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197.10000000000002</v>
      </c>
      <c r="D564" s="46">
        <f>IFERROR(X53*1,"0")+IFERROR(X54*1,"0")+IFERROR(X55*1,"0")+IFERROR(X56*1,"0")</f>
        <v>331.20000000000005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893.16000000000008</v>
      </c>
      <c r="F564" s="46">
        <f>IFERROR(X131*1,"0")+IFERROR(X132*1,"0")+IFERROR(X133*1,"0")+IFERROR(X134*1,"0")+IFERROR(X135*1,"0")</f>
        <v>240.3</v>
      </c>
      <c r="G564" s="46">
        <f>IFERROR(X141*1,"0")+IFERROR(X142*1,"0")+IFERROR(X143*1,"0")+IFERROR(X144*1,"0")</f>
        <v>108</v>
      </c>
      <c r="H564" s="46">
        <f>IFERROR(X149*1,"0")+IFERROR(X150*1,"0")+IFERROR(X151*1,"0")+IFERROR(X152*1,"0")+IFERROR(X153*1,"0")+IFERROR(X154*1,"0")+IFERROR(X155*1,"0")+IFERROR(X156*1,"0")+IFERROR(X157*1,"0")</f>
        <v>21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25.200000000000003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414.19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414.19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35.700000000000003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735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1251.5999999999999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94.5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42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168.96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