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E6E71FA-29ED-4B96-9C3D-E87A219D4A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M490" i="1"/>
  <c r="BL490" i="1"/>
  <c r="Y490" i="1"/>
  <c r="X490" i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X488" i="1" s="1"/>
  <c r="O485" i="1"/>
  <c r="W483" i="1"/>
  <c r="W482" i="1"/>
  <c r="BN481" i="1"/>
  <c r="BL481" i="1"/>
  <c r="X481" i="1"/>
  <c r="BO481" i="1" s="1"/>
  <c r="O481" i="1"/>
  <c r="BO480" i="1"/>
  <c r="BN480" i="1"/>
  <c r="BM480" i="1"/>
  <c r="BL480" i="1"/>
  <c r="Y480" i="1"/>
  <c r="X480" i="1"/>
  <c r="O480" i="1"/>
  <c r="BN479" i="1"/>
  <c r="BL479" i="1"/>
  <c r="X479" i="1"/>
  <c r="BO479" i="1" s="1"/>
  <c r="O479" i="1"/>
  <c r="BO478" i="1"/>
  <c r="BN478" i="1"/>
  <c r="BM478" i="1"/>
  <c r="BL478" i="1"/>
  <c r="Y478" i="1"/>
  <c r="X478" i="1"/>
  <c r="O478" i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BN473" i="1"/>
  <c r="BL473" i="1"/>
  <c r="X473" i="1"/>
  <c r="BO473" i="1" s="1"/>
  <c r="O473" i="1"/>
  <c r="BO472" i="1"/>
  <c r="BN472" i="1"/>
  <c r="BM472" i="1"/>
  <c r="BL472" i="1"/>
  <c r="Y472" i="1"/>
  <c r="X472" i="1"/>
  <c r="O472" i="1"/>
  <c r="BN471" i="1"/>
  <c r="BL471" i="1"/>
  <c r="X471" i="1"/>
  <c r="BO471" i="1" s="1"/>
  <c r="O471" i="1"/>
  <c r="BO470" i="1"/>
  <c r="BN470" i="1"/>
  <c r="BM470" i="1"/>
  <c r="BL470" i="1"/>
  <c r="Y470" i="1"/>
  <c r="X470" i="1"/>
  <c r="O470" i="1"/>
  <c r="W466" i="1"/>
  <c r="X465" i="1"/>
  <c r="W465" i="1"/>
  <c r="BO464" i="1"/>
  <c r="BN464" i="1"/>
  <c r="BM464" i="1"/>
  <c r="BL464" i="1"/>
  <c r="Y464" i="1"/>
  <c r="Y465" i="1" s="1"/>
  <c r="X464" i="1"/>
  <c r="X466" i="1" s="1"/>
  <c r="W462" i="1"/>
  <c r="W461" i="1"/>
  <c r="BN460" i="1"/>
  <c r="BL460" i="1"/>
  <c r="X460" i="1"/>
  <c r="V564" i="1" s="1"/>
  <c r="O460" i="1"/>
  <c r="W457" i="1"/>
  <c r="W456" i="1"/>
  <c r="BN455" i="1"/>
  <c r="BL455" i="1"/>
  <c r="X455" i="1"/>
  <c r="BO455" i="1" s="1"/>
  <c r="O455" i="1"/>
  <c r="BO454" i="1"/>
  <c r="BN454" i="1"/>
  <c r="BM454" i="1"/>
  <c r="BL454" i="1"/>
  <c r="Y454" i="1"/>
  <c r="X454" i="1"/>
  <c r="O454" i="1"/>
  <c r="BN453" i="1"/>
  <c r="BL453" i="1"/>
  <c r="X453" i="1"/>
  <c r="U564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O439" i="1"/>
  <c r="BN439" i="1"/>
  <c r="BM439" i="1"/>
  <c r="BL439" i="1"/>
  <c r="Y439" i="1"/>
  <c r="X439" i="1"/>
  <c r="X441" i="1" s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BO434" i="1" s="1"/>
  <c r="O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O431" i="1"/>
  <c r="BN430" i="1"/>
  <c r="BL430" i="1"/>
  <c r="X430" i="1"/>
  <c r="BO430" i="1" s="1"/>
  <c r="O430" i="1"/>
  <c r="BO429" i="1"/>
  <c r="BN429" i="1"/>
  <c r="BM429" i="1"/>
  <c r="BL429" i="1"/>
  <c r="Y429" i="1"/>
  <c r="X429" i="1"/>
  <c r="X437" i="1" s="1"/>
  <c r="O429" i="1"/>
  <c r="W427" i="1"/>
  <c r="W426" i="1"/>
  <c r="BO425" i="1"/>
  <c r="BN425" i="1"/>
  <c r="BM425" i="1"/>
  <c r="BL425" i="1"/>
  <c r="Y425" i="1"/>
  <c r="X425" i="1"/>
  <c r="O425" i="1"/>
  <c r="BN424" i="1"/>
  <c r="BL424" i="1"/>
  <c r="X424" i="1"/>
  <c r="T564" i="1" s="1"/>
  <c r="O424" i="1"/>
  <c r="W421" i="1"/>
  <c r="W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BN417" i="1"/>
  <c r="BL417" i="1"/>
  <c r="X417" i="1"/>
  <c r="X420" i="1" s="1"/>
  <c r="O417" i="1"/>
  <c r="W415" i="1"/>
  <c r="W414" i="1"/>
  <c r="BN413" i="1"/>
  <c r="BL413" i="1"/>
  <c r="X413" i="1"/>
  <c r="X414" i="1" s="1"/>
  <c r="O413" i="1"/>
  <c r="W411" i="1"/>
  <c r="W410" i="1"/>
  <c r="BN409" i="1"/>
  <c r="BL409" i="1"/>
  <c r="X409" i="1"/>
  <c r="BO409" i="1" s="1"/>
  <c r="O409" i="1"/>
  <c r="BO408" i="1"/>
  <c r="BN408" i="1"/>
  <c r="BM408" i="1"/>
  <c r="BL408" i="1"/>
  <c r="Y408" i="1"/>
  <c r="X408" i="1"/>
  <c r="O408" i="1"/>
  <c r="BN407" i="1"/>
  <c r="BL407" i="1"/>
  <c r="X407" i="1"/>
  <c r="X410" i="1" s="1"/>
  <c r="O407" i="1"/>
  <c r="W405" i="1"/>
  <c r="W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X404" i="1" s="1"/>
  <c r="O391" i="1"/>
  <c r="W389" i="1"/>
  <c r="W388" i="1"/>
  <c r="BN387" i="1"/>
  <c r="BL387" i="1"/>
  <c r="X387" i="1"/>
  <c r="BO387" i="1" s="1"/>
  <c r="O387" i="1"/>
  <c r="BO386" i="1"/>
  <c r="BN386" i="1"/>
  <c r="BM386" i="1"/>
  <c r="BL386" i="1"/>
  <c r="Y386" i="1"/>
  <c r="X386" i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BO375" i="1" s="1"/>
  <c r="O375" i="1"/>
  <c r="BO374" i="1"/>
  <c r="BN374" i="1"/>
  <c r="BM374" i="1"/>
  <c r="BL374" i="1"/>
  <c r="Y374" i="1"/>
  <c r="X374" i="1"/>
  <c r="O374" i="1"/>
  <c r="BN373" i="1"/>
  <c r="BL373" i="1"/>
  <c r="X373" i="1"/>
  <c r="X378" i="1" s="1"/>
  <c r="O373" i="1"/>
  <c r="W371" i="1"/>
  <c r="W370" i="1"/>
  <c r="BN369" i="1"/>
  <c r="BL369" i="1"/>
  <c r="X369" i="1"/>
  <c r="BO369" i="1" s="1"/>
  <c r="O369" i="1"/>
  <c r="BO368" i="1"/>
  <c r="BN368" i="1"/>
  <c r="BM368" i="1"/>
  <c r="BL368" i="1"/>
  <c r="Y368" i="1"/>
  <c r="X368" i="1"/>
  <c r="X370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BO361" i="1" s="1"/>
  <c r="O361" i="1"/>
  <c r="BO360" i="1"/>
  <c r="BN360" i="1"/>
  <c r="BM360" i="1"/>
  <c r="BL360" i="1"/>
  <c r="Y360" i="1"/>
  <c r="X360" i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M336" i="1"/>
  <c r="BL336" i="1"/>
  <c r="Y336" i="1"/>
  <c r="X336" i="1"/>
  <c r="BO336" i="1" s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O332" i="1" s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BO311" i="1" s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564" i="1" s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X286" i="1" s="1"/>
  <c r="O283" i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BO271" i="1" s="1"/>
  <c r="BN270" i="1"/>
  <c r="BL270" i="1"/>
  <c r="X270" i="1"/>
  <c r="X274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7" i="1" s="1"/>
  <c r="O258" i="1"/>
  <c r="W256" i="1"/>
  <c r="W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O251" i="1"/>
  <c r="BN251" i="1"/>
  <c r="BM251" i="1"/>
  <c r="BL251" i="1"/>
  <c r="Y251" i="1"/>
  <c r="X251" i="1"/>
  <c r="X255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4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X180" i="1" s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I564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4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4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64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BO64" i="1"/>
  <c r="BN64" i="1"/>
  <c r="BM64" i="1"/>
  <c r="BL64" i="1"/>
  <c r="Y64" i="1"/>
  <c r="X64" i="1"/>
  <c r="O64" i="1"/>
  <c r="BN63" i="1"/>
  <c r="BL63" i="1"/>
  <c r="X63" i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4" i="1" s="1"/>
  <c r="W24" i="1"/>
  <c r="W558" i="1" s="1"/>
  <c r="BN23" i="1"/>
  <c r="BL23" i="1"/>
  <c r="X23" i="1"/>
  <c r="BO23" i="1" s="1"/>
  <c r="O23" i="1"/>
  <c r="BN22" i="1"/>
  <c r="W556" i="1" s="1"/>
  <c r="BL22" i="1"/>
  <c r="W555" i="1" s="1"/>
  <c r="W557" i="1" s="1"/>
  <c r="X22" i="1"/>
  <c r="B564" i="1" s="1"/>
  <c r="O22" i="1"/>
  <c r="H10" i="1"/>
  <c r="A9" i="1"/>
  <c r="F10" i="1" s="1"/>
  <c r="D7" i="1"/>
  <c r="P6" i="1"/>
  <c r="O2" i="1"/>
  <c r="Y332" i="1" l="1"/>
  <c r="BM332" i="1"/>
  <c r="Y188" i="1"/>
  <c r="BM188" i="1"/>
  <c r="H9" i="1"/>
  <c r="A10" i="1"/>
  <c r="Y23" i="1"/>
  <c r="BM23" i="1"/>
  <c r="X24" i="1"/>
  <c r="Y27" i="1"/>
  <c r="BM27" i="1"/>
  <c r="BO27" i="1"/>
  <c r="Y29" i="1"/>
  <c r="BM29" i="1"/>
  <c r="X34" i="1"/>
  <c r="X50" i="1"/>
  <c r="D564" i="1"/>
  <c r="X57" i="1"/>
  <c r="BO53" i="1"/>
  <c r="BM53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4" i="1"/>
  <c r="Y48" i="1"/>
  <c r="Y49" i="1" s="1"/>
  <c r="BM48" i="1"/>
  <c r="X49" i="1"/>
  <c r="Y53" i="1"/>
  <c r="Y57" i="1" s="1"/>
  <c r="BO56" i="1"/>
  <c r="BM56" i="1"/>
  <c r="Y56" i="1"/>
  <c r="X58" i="1"/>
  <c r="E564" i="1"/>
  <c r="X82" i="1"/>
  <c r="BO61" i="1"/>
  <c r="BM61" i="1"/>
  <c r="Y61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X83" i="1"/>
  <c r="X90" i="1"/>
  <c r="BO85" i="1"/>
  <c r="BM85" i="1"/>
  <c r="Y85" i="1"/>
  <c r="X89" i="1"/>
  <c r="X99" i="1"/>
  <c r="X118" i="1"/>
  <c r="X128" i="1"/>
  <c r="X137" i="1"/>
  <c r="X146" i="1"/>
  <c r="X159" i="1"/>
  <c r="X164" i="1"/>
  <c r="X170" i="1"/>
  <c r="X181" i="1"/>
  <c r="X198" i="1"/>
  <c r="X206" i="1"/>
  <c r="X217" i="1"/>
  <c r="X222" i="1"/>
  <c r="X233" i="1"/>
  <c r="N564" i="1"/>
  <c r="L564" i="1"/>
  <c r="X248" i="1"/>
  <c r="X256" i="1"/>
  <c r="X268" i="1"/>
  <c r="X275" i="1"/>
  <c r="X281" i="1"/>
  <c r="X287" i="1"/>
  <c r="X298" i="1"/>
  <c r="X302" i="1"/>
  <c r="X313" i="1"/>
  <c r="Q564" i="1"/>
  <c r="X340" i="1"/>
  <c r="BO337" i="1"/>
  <c r="BM337" i="1"/>
  <c r="Y337" i="1"/>
  <c r="BO345" i="1"/>
  <c r="BM345" i="1"/>
  <c r="Y345" i="1"/>
  <c r="X347" i="1"/>
  <c r="X353" i="1"/>
  <c r="BO349" i="1"/>
  <c r="BM349" i="1"/>
  <c r="Y349" i="1"/>
  <c r="X352" i="1"/>
  <c r="Y87" i="1"/>
  <c r="BM87" i="1"/>
  <c r="Y93" i="1"/>
  <c r="Y99" i="1" s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Y127" i="1" s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4" i="1"/>
  <c r="Y180" i="1" s="1"/>
  <c r="BM174" i="1"/>
  <c r="Y176" i="1"/>
  <c r="BM176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Y216" i="1" s="1"/>
  <c r="BM209" i="1"/>
  <c r="BO209" i="1"/>
  <c r="Y211" i="1"/>
  <c r="BM211" i="1"/>
  <c r="Y213" i="1"/>
  <c r="BM213" i="1"/>
  <c r="Y215" i="1"/>
  <c r="BM215" i="1"/>
  <c r="X216" i="1"/>
  <c r="Y219" i="1"/>
  <c r="Y222" i="1" s="1"/>
  <c r="BM219" i="1"/>
  <c r="BO219" i="1"/>
  <c r="Y220" i="1"/>
  <c r="BM220" i="1"/>
  <c r="Y227" i="1"/>
  <c r="Y232" i="1" s="1"/>
  <c r="BM227" i="1"/>
  <c r="Y229" i="1"/>
  <c r="BM229" i="1"/>
  <c r="Y231" i="1"/>
  <c r="BM231" i="1"/>
  <c r="Y236" i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X249" i="1"/>
  <c r="Y252" i="1"/>
  <c r="Y255" i="1" s="1"/>
  <c r="BM252" i="1"/>
  <c r="Y254" i="1"/>
  <c r="BM254" i="1"/>
  <c r="Y258" i="1"/>
  <c r="BM258" i="1"/>
  <c r="BO258" i="1"/>
  <c r="Y260" i="1"/>
  <c r="BM260" i="1"/>
  <c r="Y262" i="1"/>
  <c r="BM262" i="1"/>
  <c r="Y264" i="1"/>
  <c r="BM264" i="1"/>
  <c r="Y266" i="1"/>
  <c r="BM266" i="1"/>
  <c r="Y270" i="1"/>
  <c r="Y274" i="1" s="1"/>
  <c r="BM270" i="1"/>
  <c r="BO270" i="1"/>
  <c r="Y271" i="1"/>
  <c r="BM271" i="1"/>
  <c r="Y273" i="1"/>
  <c r="BM273" i="1"/>
  <c r="Y279" i="1"/>
  <c r="Y280" i="1" s="1"/>
  <c r="BM279" i="1"/>
  <c r="Y283" i="1"/>
  <c r="BM283" i="1"/>
  <c r="BO283" i="1"/>
  <c r="Y285" i="1"/>
  <c r="BM285" i="1"/>
  <c r="Y290" i="1"/>
  <c r="Y297" i="1" s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64" i="1"/>
  <c r="X308" i="1"/>
  <c r="Y311" i="1"/>
  <c r="Y313" i="1" s="1"/>
  <c r="BM311" i="1"/>
  <c r="Y326" i="1"/>
  <c r="BM326" i="1"/>
  <c r="BO326" i="1"/>
  <c r="Y327" i="1"/>
  <c r="BM327" i="1"/>
  <c r="Y328" i="1"/>
  <c r="BM328" i="1"/>
  <c r="Y333" i="1"/>
  <c r="BM333" i="1"/>
  <c r="Y334" i="1"/>
  <c r="BM334" i="1"/>
  <c r="Y335" i="1"/>
  <c r="BM335" i="1"/>
  <c r="X339" i="1"/>
  <c r="BO343" i="1"/>
  <c r="BM343" i="1"/>
  <c r="Y343" i="1"/>
  <c r="Y346" i="1" s="1"/>
  <c r="BO350" i="1"/>
  <c r="BM350" i="1"/>
  <c r="Y350" i="1"/>
  <c r="X365" i="1"/>
  <c r="X371" i="1"/>
  <c r="X377" i="1"/>
  <c r="X389" i="1"/>
  <c r="X405" i="1"/>
  <c r="X411" i="1"/>
  <c r="X415" i="1"/>
  <c r="X421" i="1"/>
  <c r="X426" i="1"/>
  <c r="X436" i="1"/>
  <c r="X442" i="1"/>
  <c r="X446" i="1"/>
  <c r="X450" i="1"/>
  <c r="X457" i="1"/>
  <c r="X462" i="1"/>
  <c r="X483" i="1"/>
  <c r="X487" i="1"/>
  <c r="BO492" i="1"/>
  <c r="BM492" i="1"/>
  <c r="Y492" i="1"/>
  <c r="X496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R564" i="1"/>
  <c r="Y361" i="1"/>
  <c r="Y365" i="1" s="1"/>
  <c r="BM361" i="1"/>
  <c r="Y363" i="1"/>
  <c r="BM363" i="1"/>
  <c r="X366" i="1"/>
  <c r="Y369" i="1"/>
  <c r="Y370" i="1" s="1"/>
  <c r="BM369" i="1"/>
  <c r="Y373" i="1"/>
  <c r="Y377" i="1" s="1"/>
  <c r="BM373" i="1"/>
  <c r="BO373" i="1"/>
  <c r="Y375" i="1"/>
  <c r="BM375" i="1"/>
  <c r="S564" i="1"/>
  <c r="Y387" i="1"/>
  <c r="Y388" i="1" s="1"/>
  <c r="BM387" i="1"/>
  <c r="X388" i="1"/>
  <c r="Y391" i="1"/>
  <c r="BM391" i="1"/>
  <c r="BO391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Y407" i="1"/>
  <c r="Y410" i="1" s="1"/>
  <c r="BM407" i="1"/>
  <c r="BO407" i="1"/>
  <c r="Y409" i="1"/>
  <c r="BM409" i="1"/>
  <c r="Y413" i="1"/>
  <c r="Y414" i="1" s="1"/>
  <c r="BM413" i="1"/>
  <c r="BO413" i="1"/>
  <c r="Y417" i="1"/>
  <c r="Y420" i="1" s="1"/>
  <c r="BM417" i="1"/>
  <c r="BO417" i="1"/>
  <c r="Y419" i="1"/>
  <c r="BM419" i="1"/>
  <c r="Y424" i="1"/>
  <c r="Y426" i="1" s="1"/>
  <c r="BM424" i="1"/>
  <c r="BO424" i="1"/>
  <c r="X427" i="1"/>
  <c r="Y430" i="1"/>
  <c r="Y436" i="1" s="1"/>
  <c r="BM430" i="1"/>
  <c r="Y432" i="1"/>
  <c r="BM432" i="1"/>
  <c r="Y434" i="1"/>
  <c r="BM434" i="1"/>
  <c r="Y440" i="1"/>
  <c r="Y441" i="1" s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X456" i="1"/>
  <c r="Y460" i="1"/>
  <c r="Y461" i="1" s="1"/>
  <c r="BM460" i="1"/>
  <c r="BO460" i="1"/>
  <c r="X461" i="1"/>
  <c r="W564" i="1"/>
  <c r="Y471" i="1"/>
  <c r="Y482" i="1" s="1"/>
  <c r="BM471" i="1"/>
  <c r="Y473" i="1"/>
  <c r="BM473" i="1"/>
  <c r="Y475" i="1"/>
  <c r="BM475" i="1"/>
  <c r="Y477" i="1"/>
  <c r="BM477" i="1"/>
  <c r="Y479" i="1"/>
  <c r="BM479" i="1"/>
  <c r="Y481" i="1"/>
  <c r="BM481" i="1"/>
  <c r="X482" i="1"/>
  <c r="Y485" i="1"/>
  <c r="Y487" i="1" s="1"/>
  <c r="BM485" i="1"/>
  <c r="BO485" i="1"/>
  <c r="X497" i="1"/>
  <c r="BO490" i="1"/>
  <c r="BO494" i="1"/>
  <c r="BM494" i="1"/>
  <c r="Y494" i="1"/>
  <c r="Y496" i="1" s="1"/>
  <c r="X503" i="1"/>
  <c r="X502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520" i="1" l="1"/>
  <c r="Y456" i="1"/>
  <c r="Y404" i="1"/>
  <c r="Y339" i="1"/>
  <c r="Y286" i="1"/>
  <c r="Y267" i="1"/>
  <c r="Y248" i="1"/>
  <c r="Y198" i="1"/>
  <c r="Y158" i="1"/>
  <c r="Y145" i="1"/>
  <c r="Y136" i="1"/>
  <c r="Y117" i="1"/>
  <c r="Y352" i="1"/>
  <c r="Y89" i="1"/>
  <c r="Y82" i="1"/>
  <c r="X554" i="1"/>
  <c r="X555" i="1"/>
  <c r="X558" i="1"/>
  <c r="Y545" i="1"/>
  <c r="X556" i="1"/>
  <c r="Y34" i="1"/>
  <c r="Y559" i="1" l="1"/>
  <c r="X557" i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<sst xmlns="http://schemas.openxmlformats.org/spreadsheetml/2006/main" count="2437" uniqueCount="819">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</sst>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35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10</v>
      </c>
      <c r="X37" s="387">
        <f>IFERROR(IF(W37="",0,CEILING((W37/$H37),1)*$H37),"")</f>
        <v>10.199999999999999</v>
      </c>
      <c r="Y37" s="36">
        <f>IFERROR(IF(X37=0,"",ROUNDUP(X37/H37,0)*0.00753),"")</f>
        <v>0.12801000000000001</v>
      </c>
      <c r="Z37" s="56"/>
      <c r="AA37" s="57"/>
      <c r="AE37" s="64"/>
      <c r="BB37" s="74" t="s">
        <v>90</v>
      </c>
      <c r="BL37" s="64">
        <f>IFERROR(W37*I37/H37,"0")</f>
        <v>14.033333333333333</v>
      </c>
      <c r="BM37" s="64">
        <f>IFERROR(X37*I37/H37,"0")</f>
        <v>14.313999999999998</v>
      </c>
      <c r="BN37" s="64">
        <f>IFERROR(1/J37*(W37/H37),"0")</f>
        <v>0.10683760683760685</v>
      </c>
      <c r="BO37" s="64">
        <f>IFERROR(1/J37*(X37/H37),"0")</f>
        <v>0.10897435897435898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16.666666666666668</v>
      </c>
      <c r="X38" s="388">
        <f>IFERROR(X37/H37,"0")</f>
        <v>17</v>
      </c>
      <c r="Y38" s="388">
        <f>IFERROR(IF(Y37="",0,Y37),"0")</f>
        <v>0.12801000000000001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10</v>
      </c>
      <c r="X39" s="388">
        <f>IFERROR(SUM(X37:X37),"0")</f>
        <v>10.199999999999999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300</v>
      </c>
      <c r="X53" s="387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27.777777777777775</v>
      </c>
      <c r="X57" s="388">
        <f>IFERROR(X53/H53,"0")+IFERROR(X54/H54,"0")+IFERROR(X55/H55,"0")+IFERROR(X56/H56,"0")</f>
        <v>28</v>
      </c>
      <c r="Y57" s="388">
        <f>IFERROR(IF(Y53="",0,Y53),"0")+IFERROR(IF(Y54="",0,Y54),"0")+IFERROR(IF(Y55="",0,Y55),"0")+IFERROR(IF(Y56="",0,Y56),"0")</f>
        <v>0.60899999999999999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300</v>
      </c>
      <c r="X58" s="388">
        <f>IFERROR(SUM(X53:X56),"0")</f>
        <v>302.40000000000003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100</v>
      </c>
      <c r="X61" s="387">
        <f t="shared" ref="X61:X81" si="6">IFERROR(IF(W61="",0,CEILING((W61/$H61),1)*$H61),"")</f>
        <v>100.8</v>
      </c>
      <c r="Y61" s="36">
        <f t="shared" ref="Y61:Y67" si="7">IFERROR(IF(X61=0,"",ROUNDUP(X61/H61,0)*0.02175),"")</f>
        <v>0.19574999999999998</v>
      </c>
      <c r="Z61" s="56"/>
      <c r="AA61" s="57"/>
      <c r="AE61" s="64"/>
      <c r="BB61" s="82" t="s">
        <v>1</v>
      </c>
      <c r="BL61" s="64">
        <f t="shared" ref="BL61:BL81" si="8">IFERROR(W61*I61/H61,"0")</f>
        <v>104.28571428571429</v>
      </c>
      <c r="BM61" s="64">
        <f t="shared" ref="BM61:BM81" si="9">IFERROR(X61*I61/H61,"0")</f>
        <v>105.12</v>
      </c>
      <c r="BN61" s="64">
        <f t="shared" ref="BN61:BN81" si="10">IFERROR(1/J61*(W61/H61),"0")</f>
        <v>0.15943877551020408</v>
      </c>
      <c r="BO61" s="64">
        <f t="shared" ref="BO61:BO81" si="11">IFERROR(1/J61*(X61/H61),"0")</f>
        <v>0.1607142857142857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300</v>
      </c>
      <c r="X62" s="387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300</v>
      </c>
      <c r="X65" s="387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300</v>
      </c>
      <c r="X67" s="387">
        <f t="shared" si="6"/>
        <v>302.40000000000003</v>
      </c>
      <c r="Y67" s="36">
        <f t="shared" si="7"/>
        <v>0.60899999999999999</v>
      </c>
      <c r="Z67" s="56"/>
      <c r="AA67" s="57"/>
      <c r="AE67" s="64"/>
      <c r="BB67" s="88" t="s">
        <v>1</v>
      </c>
      <c r="BL67" s="64">
        <f t="shared" si="8"/>
        <v>313.33333333333331</v>
      </c>
      <c r="BM67" s="64">
        <f t="shared" si="9"/>
        <v>315.83999999999997</v>
      </c>
      <c r="BN67" s="64">
        <f t="shared" si="10"/>
        <v>0.49603174603174593</v>
      </c>
      <c r="BO67" s="64">
        <f t="shared" si="11"/>
        <v>0.5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50</v>
      </c>
      <c r="X77" s="387">
        <f t="shared" si="6"/>
        <v>51.2</v>
      </c>
      <c r="Y77" s="36">
        <f>IFERROR(IF(X77=0,"",ROUNDUP(X77/H77,0)*0.00753),"")</f>
        <v>0.12048</v>
      </c>
      <c r="Z77" s="56"/>
      <c r="AA77" s="57"/>
      <c r="AE77" s="64"/>
      <c r="BB77" s="98" t="s">
        <v>1</v>
      </c>
      <c r="BL77" s="64">
        <f t="shared" si="8"/>
        <v>53.125</v>
      </c>
      <c r="BM77" s="64">
        <f t="shared" si="9"/>
        <v>54.4</v>
      </c>
      <c r="BN77" s="64">
        <f t="shared" si="10"/>
        <v>0.1001602564102564</v>
      </c>
      <c r="BO77" s="64">
        <f t="shared" si="11"/>
        <v>0.10256410256410256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50</v>
      </c>
      <c r="X79" s="387">
        <f t="shared" si="6"/>
        <v>52.5</v>
      </c>
      <c r="Y79" s="36">
        <f>IFERROR(IF(X79=0,"",ROUNDUP(X79/H79,0)*0.00937),"")</f>
        <v>0.13117999999999999</v>
      </c>
      <c r="Z79" s="56"/>
      <c r="AA79" s="57"/>
      <c r="AE79" s="64"/>
      <c r="BB79" s="100" t="s">
        <v>1</v>
      </c>
      <c r="BL79" s="64">
        <f t="shared" si="8"/>
        <v>53.2</v>
      </c>
      <c r="BM79" s="64">
        <f t="shared" si="9"/>
        <v>55.860000000000007</v>
      </c>
      <c r="BN79" s="64">
        <f t="shared" si="10"/>
        <v>0.11111111111111112</v>
      </c>
      <c r="BO79" s="64">
        <f t="shared" si="11"/>
        <v>0.11666666666666667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121.22023809523807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123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2.27441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1100</v>
      </c>
      <c r="X83" s="388">
        <f>IFERROR(SUM(X61:X81),"0")</f>
        <v>1111.7000000000003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100</v>
      </c>
      <c r="X85" s="387">
        <f>IFERROR(IF(W85="",0,CEILING((W85/$H85),1)*$H85),"")</f>
        <v>108</v>
      </c>
      <c r="Y85" s="36">
        <f>IFERROR(IF(X85=0,"",ROUNDUP(X85/H85,0)*0.02175),"")</f>
        <v>0.21749999999999997</v>
      </c>
      <c r="Z85" s="56"/>
      <c r="AA85" s="57"/>
      <c r="AE85" s="64"/>
      <c r="BB85" s="103" t="s">
        <v>1</v>
      </c>
      <c r="BL85" s="64">
        <f>IFERROR(W85*I85/H85,"0")</f>
        <v>104.44444444444444</v>
      </c>
      <c r="BM85" s="64">
        <f>IFERROR(X85*I85/H85,"0")</f>
        <v>112.8</v>
      </c>
      <c r="BN85" s="64">
        <f>IFERROR(1/J85*(W85/H85),"0")</f>
        <v>0.19290123456790123</v>
      </c>
      <c r="BO85" s="64">
        <f>IFERROR(1/J85*(X85/H85),"0")</f>
        <v>0.20833333333333331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9.2592592592592595</v>
      </c>
      <c r="X89" s="388">
        <f>IFERROR(X85/H85,"0")+IFERROR(X86/H86,"0")+IFERROR(X87/H87,"0")+IFERROR(X88/H88,"0")</f>
        <v>10</v>
      </c>
      <c r="Y89" s="388">
        <f>IFERROR(IF(Y85="",0,Y85),"0")+IFERROR(IF(Y86="",0,Y86),"0")+IFERROR(IF(Y87="",0,Y87),"0")+IFERROR(IF(Y88="",0,Y88),"0")</f>
        <v>0.21749999999999997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100</v>
      </c>
      <c r="X90" s="388">
        <f>IFERROR(SUM(X85:X88),"0")</f>
        <v>108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500</v>
      </c>
      <c r="X103" s="387">
        <f t="shared" si="18"/>
        <v>504</v>
      </c>
      <c r="Y103" s="36">
        <f>IFERROR(IF(X103=0,"",ROUNDUP(X103/H103,0)*0.02175),"")</f>
        <v>1.3049999999999999</v>
      </c>
      <c r="Z103" s="56"/>
      <c r="AA103" s="57"/>
      <c r="AE103" s="64"/>
      <c r="BB103" s="115" t="s">
        <v>1</v>
      </c>
      <c r="BL103" s="64">
        <f t="shared" si="19"/>
        <v>533.57142857142856</v>
      </c>
      <c r="BM103" s="64">
        <f t="shared" si="20"/>
        <v>537.83999999999992</v>
      </c>
      <c r="BN103" s="64">
        <f t="shared" si="21"/>
        <v>1.0629251700680271</v>
      </c>
      <c r="BO103" s="64">
        <f t="shared" si="22"/>
        <v>1.0714285714285714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100</v>
      </c>
      <c r="X105" s="387">
        <f t="shared" si="18"/>
        <v>100.80000000000001</v>
      </c>
      <c r="Y105" s="36">
        <f>IFERROR(IF(X105=0,"",ROUNDUP(X105/H105,0)*0.02175),"")</f>
        <v>0.26100000000000001</v>
      </c>
      <c r="Z105" s="56"/>
      <c r="AA105" s="57"/>
      <c r="AE105" s="64"/>
      <c r="BB105" s="117" t="s">
        <v>1</v>
      </c>
      <c r="BL105" s="64">
        <f t="shared" si="19"/>
        <v>106.71428571428572</v>
      </c>
      <c r="BM105" s="64">
        <f t="shared" si="20"/>
        <v>107.56800000000001</v>
      </c>
      <c r="BN105" s="64">
        <f t="shared" si="21"/>
        <v>0.21258503401360543</v>
      </c>
      <c r="BO105" s="64">
        <f t="shared" si="22"/>
        <v>0.21428571428571427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400</v>
      </c>
      <c r="X109" s="387">
        <f t="shared" si="18"/>
        <v>402.3</v>
      </c>
      <c r="Y109" s="36">
        <f>IFERROR(IF(X109=0,"",ROUNDUP(X109/H109,0)*0.00753),"")</f>
        <v>1.1219700000000001</v>
      </c>
      <c r="Z109" s="56"/>
      <c r="AA109" s="57"/>
      <c r="AE109" s="64"/>
      <c r="BB109" s="121" t="s">
        <v>1</v>
      </c>
      <c r="BL109" s="64">
        <f t="shared" si="19"/>
        <v>440.29629629629625</v>
      </c>
      <c r="BM109" s="64">
        <f t="shared" si="20"/>
        <v>442.82799999999997</v>
      </c>
      <c r="BN109" s="64">
        <f t="shared" si="21"/>
        <v>0.94966761633428298</v>
      </c>
      <c r="BO109" s="64">
        <f t="shared" si="22"/>
        <v>0.95512820512820507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50</v>
      </c>
      <c r="X111" s="387">
        <f t="shared" si="18"/>
        <v>51.48</v>
      </c>
      <c r="Y111" s="36">
        <f t="shared" ref="Y111:Y116" si="23">IFERROR(IF(X111=0,"",ROUNDUP(X111/H111,0)*0.00753),"")</f>
        <v>0.19578000000000001</v>
      </c>
      <c r="Z111" s="56"/>
      <c r="AA111" s="57"/>
      <c r="AE111" s="64"/>
      <c r="BB111" s="123" t="s">
        <v>1</v>
      </c>
      <c r="BL111" s="64">
        <f t="shared" si="19"/>
        <v>57.020202020202021</v>
      </c>
      <c r="BM111" s="64">
        <f t="shared" si="20"/>
        <v>58.707999999999998</v>
      </c>
      <c r="BN111" s="64">
        <f t="shared" si="21"/>
        <v>0.16187516187516188</v>
      </c>
      <c r="BO111" s="64">
        <f t="shared" si="22"/>
        <v>0.16666666666666666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244.82924482924483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247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2.88375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1050</v>
      </c>
      <c r="X118" s="388">
        <f>IFERROR(SUM(X102:X116),"0")</f>
        <v>1058.58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500</v>
      </c>
      <c r="X132" s="387">
        <f>IFERROR(IF(W132="",0,CEILING((W132/$H132),1)*$H132),"")</f>
        <v>504</v>
      </c>
      <c r="Y132" s="36">
        <f>IFERROR(IF(X132=0,"",ROUNDUP(X132/H132,0)*0.02175),"")</f>
        <v>1.3049999999999999</v>
      </c>
      <c r="Z132" s="56"/>
      <c r="AA132" s="57"/>
      <c r="AE132" s="64"/>
      <c r="BB132" s="137" t="s">
        <v>1</v>
      </c>
      <c r="BL132" s="64">
        <f>IFERROR(W132*I132/H132,"0")</f>
        <v>533.21428571428567</v>
      </c>
      <c r="BM132" s="64">
        <f>IFERROR(X132*I132/H132,"0")</f>
        <v>537.48</v>
      </c>
      <c r="BN132" s="64">
        <f>IFERROR(1/J132*(W132/H132),"0")</f>
        <v>1.0629251700680271</v>
      </c>
      <c r="BO132" s="64">
        <f>IFERROR(1/J132*(X132/H132),"0")</f>
        <v>1.0714285714285714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700</v>
      </c>
      <c r="X134" s="387">
        <f>IFERROR(IF(W134="",0,CEILING((W134/$H134),1)*$H134),"")</f>
        <v>702</v>
      </c>
      <c r="Y134" s="36">
        <f>IFERROR(IF(X134=0,"",ROUNDUP(X134/H134,0)*0.00753),"")</f>
        <v>1.9578</v>
      </c>
      <c r="Z134" s="56"/>
      <c r="AA134" s="57"/>
      <c r="AE134" s="64"/>
      <c r="BB134" s="139" t="s">
        <v>1</v>
      </c>
      <c r="BL134" s="64">
        <f>IFERROR(W134*I134/H134,"0")</f>
        <v>770.51851851851848</v>
      </c>
      <c r="BM134" s="64">
        <f>IFERROR(X134*I134/H134,"0")</f>
        <v>772.71999999999991</v>
      </c>
      <c r="BN134" s="64">
        <f>IFERROR(1/J134*(W134/H134),"0")</f>
        <v>1.661918328584995</v>
      </c>
      <c r="BO134" s="64">
        <f>IFERROR(1/J134*(X134/H134),"0")</f>
        <v>1.6666666666666665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318.78306878306876</v>
      </c>
      <c r="X136" s="388">
        <f>IFERROR(X131/H131,"0")+IFERROR(X132/H132,"0")+IFERROR(X133/H133,"0")+IFERROR(X134/H134,"0")+IFERROR(X135/H135,"0")</f>
        <v>320</v>
      </c>
      <c r="Y136" s="388">
        <f>IFERROR(IF(Y131="",0,Y131),"0")+IFERROR(IF(Y132="",0,Y132),"0")+IFERROR(IF(Y133="",0,Y133),"0")+IFERROR(IF(Y134="",0,Y134),"0")+IFERROR(IF(Y135="",0,Y135),"0")</f>
        <v>3.2627999999999999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1200</v>
      </c>
      <c r="X137" s="388">
        <f>IFERROR(SUM(X131:X135),"0")</f>
        <v>1206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50</v>
      </c>
      <c r="X155" s="387">
        <f t="shared" si="29"/>
        <v>50.400000000000006</v>
      </c>
      <c r="Y155" s="36">
        <f>IFERROR(IF(X155=0,"",ROUNDUP(X155/H155,0)*0.00502),"")</f>
        <v>0.12048</v>
      </c>
      <c r="Z155" s="56"/>
      <c r="AA155" s="57"/>
      <c r="AE155" s="64"/>
      <c r="BB155" s="151" t="s">
        <v>1</v>
      </c>
      <c r="BL155" s="64">
        <f t="shared" si="30"/>
        <v>52.380952380952387</v>
      </c>
      <c r="BM155" s="64">
        <f t="shared" si="31"/>
        <v>52.800000000000011</v>
      </c>
      <c r="BN155" s="64">
        <f t="shared" si="32"/>
        <v>0.10175010175010177</v>
      </c>
      <c r="BO155" s="64">
        <f t="shared" si="33"/>
        <v>0.10256410256410257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23.80952380952381</v>
      </c>
      <c r="X158" s="388">
        <f>IFERROR(X149/H149,"0")+IFERROR(X150/H150,"0")+IFERROR(X151/H151,"0")+IFERROR(X152/H152,"0")+IFERROR(X153/H153,"0")+IFERROR(X154/H154,"0")+IFERROR(X155/H155,"0")+IFERROR(X156/H156,"0")+IFERROR(X157/H157,"0")</f>
        <v>24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0.12048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50</v>
      </c>
      <c r="X159" s="388">
        <f>IFERROR(SUM(X149:X157),"0")</f>
        <v>50.400000000000006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200</v>
      </c>
      <c r="X174" s="387">
        <f t="shared" si="34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35"/>
        <v>207.77777777777777</v>
      </c>
      <c r="BM174" s="64">
        <f t="shared" si="36"/>
        <v>213.18000000000004</v>
      </c>
      <c r="BN174" s="64">
        <f t="shared" si="37"/>
        <v>0.30864197530864196</v>
      </c>
      <c r="BO174" s="64">
        <f t="shared" si="38"/>
        <v>0.31666666666666665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200</v>
      </c>
      <c r="X176" s="387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74.074074074074076</v>
      </c>
      <c r="X180" s="388">
        <f>IFERROR(X172/H172,"0")+IFERROR(X173/H173,"0")+IFERROR(X174/H174,"0")+IFERROR(X175/H175,"0")+IFERROR(X176/H176,"0")+IFERROR(X177/H177,"0")+IFERROR(X178/H178,"0")+IFERROR(X179/H179,"0")</f>
        <v>76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0.71211999999999998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400</v>
      </c>
      <c r="X181" s="388">
        <f>IFERROR(SUM(X172:X179),"0")</f>
        <v>410.40000000000003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250</v>
      </c>
      <c r="X184" s="387">
        <f t="shared" si="39"/>
        <v>251.1</v>
      </c>
      <c r="Y184" s="36">
        <f>IFERROR(IF(X184=0,"",ROUNDUP(X184/H184,0)*0.02175),"")</f>
        <v>0.6742499999999999</v>
      </c>
      <c r="Z184" s="56"/>
      <c r="AA184" s="57"/>
      <c r="AE184" s="64"/>
      <c r="BB184" s="167" t="s">
        <v>1</v>
      </c>
      <c r="BL184" s="64">
        <f t="shared" si="40"/>
        <v>267.40740740740745</v>
      </c>
      <c r="BM184" s="64">
        <f t="shared" si="41"/>
        <v>268.584</v>
      </c>
      <c r="BN184" s="64">
        <f t="shared" si="42"/>
        <v>0.55114638447971787</v>
      </c>
      <c r="BO184" s="64">
        <f t="shared" si="43"/>
        <v>0.55357142857142849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300</v>
      </c>
      <c r="X186" s="387">
        <f t="shared" si="39"/>
        <v>304.2</v>
      </c>
      <c r="Y186" s="36">
        <f>IFERROR(IF(X186=0,"",ROUNDUP(X186/H186,0)*0.02175),"")</f>
        <v>0.84824999999999995</v>
      </c>
      <c r="Z186" s="56"/>
      <c r="AA186" s="57"/>
      <c r="AE186" s="64"/>
      <c r="BB186" s="169" t="s">
        <v>1</v>
      </c>
      <c r="BL186" s="64">
        <f t="shared" si="40"/>
        <v>321.69230769230774</v>
      </c>
      <c r="BM186" s="64">
        <f t="shared" si="41"/>
        <v>326.19600000000003</v>
      </c>
      <c r="BN186" s="64">
        <f t="shared" si="42"/>
        <v>0.6868131868131867</v>
      </c>
      <c r="BO186" s="64">
        <f t="shared" si="43"/>
        <v>0.6964285714285714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250</v>
      </c>
      <c r="X187" s="387">
        <f t="shared" si="39"/>
        <v>251.1</v>
      </c>
      <c r="Y187" s="36">
        <f>IFERROR(IF(X187=0,"",ROUNDUP(X187/H187,0)*0.02175),"")</f>
        <v>0.6742499999999999</v>
      </c>
      <c r="Z187" s="56"/>
      <c r="AA187" s="57"/>
      <c r="AE187" s="64"/>
      <c r="BB187" s="170" t="s">
        <v>1</v>
      </c>
      <c r="BL187" s="64">
        <f t="shared" si="40"/>
        <v>266.85185185185185</v>
      </c>
      <c r="BM187" s="64">
        <f t="shared" si="41"/>
        <v>268.02600000000001</v>
      </c>
      <c r="BN187" s="64">
        <f t="shared" si="42"/>
        <v>0.55114638447971787</v>
      </c>
      <c r="BO187" s="64">
        <f t="shared" si="43"/>
        <v>0.55357142857142849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200</v>
      </c>
      <c r="X188" s="387">
        <f t="shared" si="39"/>
        <v>200.1</v>
      </c>
      <c r="Y188" s="36">
        <f>IFERROR(IF(X188=0,"",ROUNDUP(X188/H188,0)*0.02175),"")</f>
        <v>0.50024999999999997</v>
      </c>
      <c r="Z188" s="56"/>
      <c r="AA188" s="57"/>
      <c r="AE188" s="64"/>
      <c r="BB188" s="171" t="s">
        <v>1</v>
      </c>
      <c r="BL188" s="64">
        <f t="shared" si="40"/>
        <v>212.96551724137933</v>
      </c>
      <c r="BM188" s="64">
        <f t="shared" si="41"/>
        <v>213.072</v>
      </c>
      <c r="BN188" s="64">
        <f t="shared" si="42"/>
        <v>0.41050903119868637</v>
      </c>
      <c r="BO188" s="64">
        <f t="shared" si="43"/>
        <v>0.4107142857142857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100</v>
      </c>
      <c r="X191" s="387">
        <f t="shared" si="39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4" t="s">
        <v>1</v>
      </c>
      <c r="BL191" s="64">
        <f t="shared" si="40"/>
        <v>108.33333333333334</v>
      </c>
      <c r="BM191" s="64">
        <f t="shared" si="41"/>
        <v>109.2</v>
      </c>
      <c r="BN191" s="64">
        <f t="shared" si="42"/>
        <v>0.26709401709401709</v>
      </c>
      <c r="BO191" s="64">
        <f t="shared" si="43"/>
        <v>0.26923076923076922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150</v>
      </c>
      <c r="X193" s="387">
        <f t="shared" si="39"/>
        <v>151.19999999999999</v>
      </c>
      <c r="Y193" s="36">
        <f>IFERROR(IF(X193=0,"",ROUNDUP(X193/H193,0)*0.00753),"")</f>
        <v>0.47439000000000003</v>
      </c>
      <c r="Z193" s="56"/>
      <c r="AA193" s="57"/>
      <c r="AE193" s="64"/>
      <c r="BB193" s="176" t="s">
        <v>1</v>
      </c>
      <c r="BL193" s="64">
        <f t="shared" si="40"/>
        <v>168.125</v>
      </c>
      <c r="BM193" s="64">
        <f t="shared" si="41"/>
        <v>169.47</v>
      </c>
      <c r="BN193" s="64">
        <f t="shared" si="42"/>
        <v>0.40064102564102561</v>
      </c>
      <c r="BO193" s="64">
        <f t="shared" si="43"/>
        <v>0.40384615384615385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200</v>
      </c>
      <c r="X197" s="387">
        <f t="shared" si="39"/>
        <v>201.6</v>
      </c>
      <c r="Y197" s="36">
        <f>IFERROR(IF(X197=0,"",ROUNDUP(X197/H197,0)*0.00753),"")</f>
        <v>0.63251999999999997</v>
      </c>
      <c r="Z197" s="56"/>
      <c r="AA197" s="57"/>
      <c r="AE197" s="64"/>
      <c r="BB197" s="180" t="s">
        <v>1</v>
      </c>
      <c r="BL197" s="64">
        <f t="shared" si="40"/>
        <v>223.16666666666669</v>
      </c>
      <c r="BM197" s="64">
        <f t="shared" si="41"/>
        <v>224.95199999999997</v>
      </c>
      <c r="BN197" s="64">
        <f t="shared" si="42"/>
        <v>0.53418803418803418</v>
      </c>
      <c r="BO197" s="64">
        <f t="shared" si="43"/>
        <v>0.53846153846153844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310.67843927039331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313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4.1201699999999999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1450</v>
      </c>
      <c r="X199" s="388">
        <f>IFERROR(SUM(X183:X197),"0")</f>
        <v>1460.1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0</v>
      </c>
      <c r="X255" s="388">
        <f>IFERROR(X251/H251,"0")+IFERROR(X252/H252,"0")+IFERROR(X253/H253,"0")+IFERROR(X254/H254,"0")</f>
        <v>0</v>
      </c>
      <c r="Y255" s="388">
        <f>IFERROR(IF(Y251="",0,Y251),"0")+IFERROR(IF(Y252="",0,Y252),"0")+IFERROR(IF(Y253="",0,Y253),"0")+IFERROR(IF(Y254="",0,Y254),"0")</f>
        <v>0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0</v>
      </c>
      <c r="X256" s="388">
        <f>IFERROR(SUM(X251:X254),"0")</f>
        <v>0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100</v>
      </c>
      <c r="X258" s="387">
        <f t="shared" ref="X258:X266" si="60">IFERROR(IF(W258="",0,CEILING((W258/$H258),1)*$H258),"")</f>
        <v>101.39999999999999</v>
      </c>
      <c r="Y258" s="36">
        <f>IFERROR(IF(X258=0,"",ROUNDUP(X258/H258,0)*0.02175),"")</f>
        <v>0.28275</v>
      </c>
      <c r="Z258" s="56"/>
      <c r="AA258" s="57"/>
      <c r="AE258" s="64"/>
      <c r="BB258" s="217" t="s">
        <v>1</v>
      </c>
      <c r="BL258" s="64">
        <f t="shared" ref="BL258:BL266" si="61">IFERROR(W258*I258/H258,"0")</f>
        <v>107.15384615384616</v>
      </c>
      <c r="BM258" s="64">
        <f t="shared" ref="BM258:BM266" si="62">IFERROR(X258*I258/H258,"0")</f>
        <v>108.65400000000001</v>
      </c>
      <c r="BN258" s="64">
        <f t="shared" ref="BN258:BN266" si="63">IFERROR(1/J258*(W258/H258),"0")</f>
        <v>0.22893772893772893</v>
      </c>
      <c r="BO258" s="64">
        <f t="shared" ref="BO258:BO266" si="64">IFERROR(1/J258*(X258/H258),"0")</f>
        <v>0.23214285714285712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12.820512820512821</v>
      </c>
      <c r="X267" s="388">
        <f>IFERROR(X258/H258,"0")+IFERROR(X259/H259,"0")+IFERROR(X260/H260,"0")+IFERROR(X261/H261,"0")+IFERROR(X262/H262,"0")+IFERROR(X263/H263,"0")+IFERROR(X264/H264,"0")+IFERROR(X265/H265,"0")+IFERROR(X266/H266,"0")</f>
        <v>13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0.28275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100</v>
      </c>
      <c r="X268" s="388">
        <f>IFERROR(SUM(X258:X266),"0")</f>
        <v>101.39999999999999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50</v>
      </c>
      <c r="X270" s="387">
        <f>IFERROR(IF(W270="",0,CEILING((W270/$H270),1)*$H270),"")</f>
        <v>50.400000000000006</v>
      </c>
      <c r="Y270" s="36">
        <f>IFERROR(IF(X270=0,"",ROUNDUP(X270/H270,0)*0.02175),"")</f>
        <v>0.1305</v>
      </c>
      <c r="Z270" s="56"/>
      <c r="AA270" s="57"/>
      <c r="AE270" s="64"/>
      <c r="BB270" s="226" t="s">
        <v>1</v>
      </c>
      <c r="BL270" s="64">
        <f>IFERROR(W270*I270/H270,"0")</f>
        <v>53.357142857142861</v>
      </c>
      <c r="BM270" s="64">
        <f>IFERROR(X270*I270/H270,"0")</f>
        <v>53.784000000000006</v>
      </c>
      <c r="BN270" s="64">
        <f>IFERROR(1/J270*(W270/H270),"0")</f>
        <v>0.10629251700680271</v>
      </c>
      <c r="BO270" s="64">
        <f>IFERROR(1/J270*(X270/H270),"0")</f>
        <v>0.10714285714285714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500</v>
      </c>
      <c r="X272" s="387">
        <f>IFERROR(IF(W272="",0,CEILING((W272/$H272),1)*$H272),"")</f>
        <v>507</v>
      </c>
      <c r="Y272" s="36">
        <f>IFERROR(IF(X272=0,"",ROUNDUP(X272/H272,0)*0.02175),"")</f>
        <v>1.4137499999999998</v>
      </c>
      <c r="Z272" s="56"/>
      <c r="AA272" s="57"/>
      <c r="AE272" s="64"/>
      <c r="BB272" s="228" t="s">
        <v>1</v>
      </c>
      <c r="BL272" s="64">
        <f>IFERROR(W272*I272/H272,"0")</f>
        <v>536.15384615384619</v>
      </c>
      <c r="BM272" s="64">
        <f>IFERROR(X272*I272/H272,"0")</f>
        <v>543.66000000000008</v>
      </c>
      <c r="BN272" s="64">
        <f>IFERROR(1/J272*(W272/H272),"0")</f>
        <v>1.1446886446886446</v>
      </c>
      <c r="BO272" s="64">
        <f>IFERROR(1/J272*(X272/H272),"0")</f>
        <v>1.1607142857142856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70.054945054945051</v>
      </c>
      <c r="X274" s="388">
        <f>IFERROR(X270/H270,"0")+IFERROR(X271/H271,"0")+IFERROR(X272/H272,"0")+IFERROR(X273/H273,"0")</f>
        <v>71</v>
      </c>
      <c r="Y274" s="388">
        <f>IFERROR(IF(Y270="",0,Y270),"0")+IFERROR(IF(Y271="",0,Y271),"0")+IFERROR(IF(Y272="",0,Y272),"0")+IFERROR(IF(Y273="",0,Y273),"0")</f>
        <v>1.5442499999999999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550</v>
      </c>
      <c r="X275" s="388">
        <f>IFERROR(SUM(X270:X273),"0")</f>
        <v>557.4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100</v>
      </c>
      <c r="X279" s="387">
        <f>IFERROR(IF(W279="",0,CEILING((W279/$H279),1)*$H279),"")</f>
        <v>102</v>
      </c>
      <c r="Y279" s="36">
        <f>IFERROR(IF(X279=0,"",ROUNDUP(X279/H279,0)*0.00753),"")</f>
        <v>0.30120000000000002</v>
      </c>
      <c r="Z279" s="56"/>
      <c r="AA279" s="57"/>
      <c r="AE279" s="64"/>
      <c r="BB279" s="232" t="s">
        <v>1</v>
      </c>
      <c r="BL279" s="64">
        <f>IFERROR(W279*I279/H279,"0")</f>
        <v>113.72549019607844</v>
      </c>
      <c r="BM279" s="64">
        <f>IFERROR(X279*I279/H279,"0")</f>
        <v>116.00000000000001</v>
      </c>
      <c r="BN279" s="64">
        <f>IFERROR(1/J279*(W279/H279),"0")</f>
        <v>0.25138260432378079</v>
      </c>
      <c r="BO279" s="64">
        <f>IFERROR(1/J279*(X279/H279),"0")</f>
        <v>0.25641025641025639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39.215686274509807</v>
      </c>
      <c r="X280" s="388">
        <f>IFERROR(X277/H277,"0")+IFERROR(X278/H278,"0")+IFERROR(X279/H279,"0")</f>
        <v>40</v>
      </c>
      <c r="Y280" s="388">
        <f>IFERROR(IF(Y277="",0,Y277),"0")+IFERROR(IF(Y278="",0,Y278),"0")+IFERROR(IF(Y279="",0,Y279),"0")</f>
        <v>0.30120000000000002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100</v>
      </c>
      <c r="X281" s="388">
        <f>IFERROR(SUM(X277:X279),"0")</f>
        <v>102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10</v>
      </c>
      <c r="X285" s="387">
        <f>IFERROR(IF(W285="",0,CEILING((W285/$H285),1)*$H285),"")</f>
        <v>10</v>
      </c>
      <c r="Y285" s="36">
        <f>IFERROR(IF(X285=0,"",ROUNDUP(X285/H285,0)*0.00474),"")</f>
        <v>2.3700000000000002E-2</v>
      </c>
      <c r="Z285" s="56"/>
      <c r="AA285" s="57"/>
      <c r="AE285" s="64"/>
      <c r="BB285" s="235" t="s">
        <v>1</v>
      </c>
      <c r="BL285" s="64">
        <f>IFERROR(W285*I285/H285,"0")</f>
        <v>11.200000000000001</v>
      </c>
      <c r="BM285" s="64">
        <f>IFERROR(X285*I285/H285,"0")</f>
        <v>11.200000000000001</v>
      </c>
      <c r="BN285" s="64">
        <f>IFERROR(1/J285*(W285/H285),"0")</f>
        <v>2.1008403361344536E-2</v>
      </c>
      <c r="BO285" s="64">
        <f>IFERROR(1/J285*(X285/H285),"0")</f>
        <v>2.1008403361344536E-2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5</v>
      </c>
      <c r="X286" s="388">
        <f>IFERROR(X283/H283,"0")+IFERROR(X284/H284,"0")+IFERROR(X285/H285,"0")</f>
        <v>5</v>
      </c>
      <c r="Y286" s="388">
        <f>IFERROR(IF(Y283="",0,Y283),"0")+IFERROR(IF(Y284="",0,Y284),"0")+IFERROR(IF(Y285="",0,Y285),"0")</f>
        <v>2.3700000000000002E-2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10</v>
      </c>
      <c r="X287" s="388">
        <f>IFERROR(SUM(X283:X285),"0")</f>
        <v>10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300</v>
      </c>
      <c r="X290" s="387">
        <f t="shared" ref="X290:X296" si="65">IFERROR(IF(W290="",0,CEILING((W290/$H290),1)*$H290),"")</f>
        <v>302.40000000000003</v>
      </c>
      <c r="Y290" s="36">
        <f>IFERROR(IF(X290=0,"",ROUNDUP(X290/H290,0)*0.02175),"")</f>
        <v>0.60899999999999999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313.33333333333331</v>
      </c>
      <c r="BM290" s="64">
        <f t="shared" ref="BM290:BM296" si="67">IFERROR(X290*I290/H290,"0")</f>
        <v>315.83999999999997</v>
      </c>
      <c r="BN290" s="64">
        <f t="shared" ref="BN290:BN296" si="68">IFERROR(1/J290*(W290/H290),"0")</f>
        <v>0.49603174603174593</v>
      </c>
      <c r="BO290" s="64">
        <f t="shared" ref="BO290:BO296" si="69">IFERROR(1/J290*(X290/H290),"0")</f>
        <v>0.5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200</v>
      </c>
      <c r="X293" s="387">
        <f t="shared" si="65"/>
        <v>205.20000000000002</v>
      </c>
      <c r="Y293" s="36">
        <f>IFERROR(IF(X293=0,"",ROUNDUP(X293/H293,0)*0.02175),"")</f>
        <v>0.41324999999999995</v>
      </c>
      <c r="Z293" s="56"/>
      <c r="AA293" s="57"/>
      <c r="AE293" s="64"/>
      <c r="BB293" s="239" t="s">
        <v>1</v>
      </c>
      <c r="BL293" s="64">
        <f t="shared" si="66"/>
        <v>208.88888888888889</v>
      </c>
      <c r="BM293" s="64">
        <f t="shared" si="67"/>
        <v>214.32</v>
      </c>
      <c r="BN293" s="64">
        <f t="shared" si="68"/>
        <v>0.3306878306878307</v>
      </c>
      <c r="BO293" s="64">
        <f t="shared" si="69"/>
        <v>0.33928571428571425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46.296296296296291</v>
      </c>
      <c r="X297" s="388">
        <f>IFERROR(X290/H290,"0")+IFERROR(X291/H291,"0")+IFERROR(X292/H292,"0")+IFERROR(X293/H293,"0")+IFERROR(X294/H294,"0")+IFERROR(X295/H295,"0")+IFERROR(X296/H296,"0")</f>
        <v>47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1.0222499999999999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500</v>
      </c>
      <c r="X298" s="388">
        <f>IFERROR(SUM(X290:X296),"0")</f>
        <v>507.6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0</v>
      </c>
      <c r="X313" s="388">
        <f>IFERROR(X310/H310,"0")+IFERROR(X311/H311,"0")+IFERROR(X312/H312,"0")</f>
        <v>0</v>
      </c>
      <c r="Y313" s="388">
        <f>IFERROR(IF(Y310="",0,Y310),"0")+IFERROR(IF(Y311="",0,Y311),"0")+IFERROR(IF(Y312="",0,Y312),"0")</f>
        <v>0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0</v>
      </c>
      <c r="X314" s="388">
        <f>IFERROR(SUM(X310:X312),"0")</f>
        <v>0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500</v>
      </c>
      <c r="X327" s="387">
        <f t="shared" si="70"/>
        <v>510</v>
      </c>
      <c r="Y327" s="36">
        <f>IFERROR(IF(X327=0,"",ROUNDUP(X327/H327,0)*0.02039),"")</f>
        <v>0.69325999999999999</v>
      </c>
      <c r="Z327" s="56"/>
      <c r="AA327" s="57"/>
      <c r="AE327" s="64"/>
      <c r="BB327" s="252" t="s">
        <v>1</v>
      </c>
      <c r="BL327" s="64">
        <f t="shared" si="71"/>
        <v>516</v>
      </c>
      <c r="BM327" s="64">
        <f t="shared" si="72"/>
        <v>526.32000000000005</v>
      </c>
      <c r="BN327" s="64">
        <f t="shared" si="73"/>
        <v>0.69444444444444442</v>
      </c>
      <c r="BO327" s="64">
        <f t="shared" si="74"/>
        <v>0.70833333333333326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0</v>
      </c>
      <c r="X329" s="387">
        <f t="shared" si="70"/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500</v>
      </c>
      <c r="X332" s="387">
        <f t="shared" si="70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7" t="s">
        <v>1</v>
      </c>
      <c r="BL332" s="64">
        <f t="shared" si="71"/>
        <v>516</v>
      </c>
      <c r="BM332" s="64">
        <f t="shared" si="72"/>
        <v>526.32000000000005</v>
      </c>
      <c r="BN332" s="64">
        <f t="shared" si="73"/>
        <v>0.69444444444444442</v>
      </c>
      <c r="BO332" s="64">
        <f t="shared" si="74"/>
        <v>0.70833333333333326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68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1.43276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1000</v>
      </c>
      <c r="X340" s="388">
        <f>IFERROR(SUM(X326:X338),"0")</f>
        <v>1020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0</v>
      </c>
      <c r="X342" s="38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0</v>
      </c>
      <c r="X346" s="388">
        <f>IFERROR(X342/H342,"0")+IFERROR(X343/H343,"0")+IFERROR(X344/H344,"0")+IFERROR(X345/H345,"0")</f>
        <v>0</v>
      </c>
      <c r="Y346" s="388">
        <f>IFERROR(IF(Y342="",0,Y342),"0")+IFERROR(IF(Y343="",0,Y343),"0")+IFERROR(IF(Y344="",0,Y344),"0")+IFERROR(IF(Y345="",0,Y345),"0")</f>
        <v>0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0</v>
      </c>
      <c r="X347" s="388">
        <f>IFERROR(SUM(X342:X345),"0")</f>
        <v>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200</v>
      </c>
      <c r="X355" s="387">
        <f>IFERROR(IF(W355="",0,CEILING((W355/$H355),1)*$H355),"")</f>
        <v>202.79999999999998</v>
      </c>
      <c r="Y355" s="36">
        <f>IFERROR(IF(X355=0,"",ROUNDUP(X355/H355,0)*0.02175),"")</f>
        <v>0.5655</v>
      </c>
      <c r="Z355" s="56"/>
      <c r="AA355" s="57"/>
      <c r="AE355" s="64"/>
      <c r="BB355" s="271" t="s">
        <v>1</v>
      </c>
      <c r="BL355" s="64">
        <f>IFERROR(W355*I355/H355,"0")</f>
        <v>214.46153846153848</v>
      </c>
      <c r="BM355" s="64">
        <f>IFERROR(X355*I355/H355,"0")</f>
        <v>217.464</v>
      </c>
      <c r="BN355" s="64">
        <f>IFERROR(1/J355*(W355/H355),"0")</f>
        <v>0.45787545787545786</v>
      </c>
      <c r="BO355" s="64">
        <f>IFERROR(1/J355*(X355/H355),"0")</f>
        <v>0.46428571428571425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25.641025641025642</v>
      </c>
      <c r="X356" s="388">
        <f>IFERROR(X355/H355,"0")</f>
        <v>26</v>
      </c>
      <c r="Y356" s="388">
        <f>IFERROR(IF(Y355="",0,Y355),"0")</f>
        <v>0.5655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200</v>
      </c>
      <c r="X357" s="388">
        <f>IFERROR(SUM(X355:X355),"0")</f>
        <v>202.79999999999998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500</v>
      </c>
      <c r="X360" s="387">
        <f>IFERROR(IF(W360="",0,CEILING((W360/$H360),1)*$H360),"")</f>
        <v>504</v>
      </c>
      <c r="Y360" s="36">
        <f>IFERROR(IF(X360=0,"",ROUNDUP(X360/H360,0)*0.02175),"")</f>
        <v>0.91349999999999998</v>
      </c>
      <c r="Z360" s="56"/>
      <c r="AA360" s="57"/>
      <c r="AE360" s="64"/>
      <c r="BB360" s="272" t="s">
        <v>1</v>
      </c>
      <c r="BL360" s="64">
        <f>IFERROR(W360*I360/H360,"0")</f>
        <v>520</v>
      </c>
      <c r="BM360" s="64">
        <f>IFERROR(X360*I360/H360,"0")</f>
        <v>524.16</v>
      </c>
      <c r="BN360" s="64">
        <f>IFERROR(1/J360*(W360/H360),"0")</f>
        <v>0.74404761904761896</v>
      </c>
      <c r="BO360" s="64">
        <f>IFERROR(1/J360*(X360/H360),"0")</f>
        <v>0.75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41.666666666666664</v>
      </c>
      <c r="X365" s="388">
        <f>IFERROR(X360/H360,"0")+IFERROR(X361/H361,"0")+IFERROR(X362/H362,"0")+IFERROR(X363/H363,"0")+IFERROR(X364/H364,"0")</f>
        <v>42</v>
      </c>
      <c r="Y365" s="388">
        <f>IFERROR(IF(Y360="",0,Y360),"0")+IFERROR(IF(Y361="",0,Y361),"0")+IFERROR(IF(Y362="",0,Y362),"0")+IFERROR(IF(Y363="",0,Y363),"0")+IFERROR(IF(Y364="",0,Y364),"0")</f>
        <v>0.91349999999999998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500</v>
      </c>
      <c r="X366" s="388">
        <f>IFERROR(SUM(X360:X364),"0")</f>
        <v>504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2500</v>
      </c>
      <c r="X373" s="387">
        <f>IFERROR(IF(W373="",0,CEILING((W373/$H373),1)*$H373),"")</f>
        <v>2503.7999999999997</v>
      </c>
      <c r="Y373" s="36">
        <f>IFERROR(IF(X373=0,"",ROUNDUP(X373/H373,0)*0.02175),"")</f>
        <v>6.9817499999999999</v>
      </c>
      <c r="Z373" s="56"/>
      <c r="AA373" s="57"/>
      <c r="AE373" s="64"/>
      <c r="BB373" s="279" t="s">
        <v>1</v>
      </c>
      <c r="BL373" s="64">
        <f>IFERROR(W373*I373/H373,"0")</f>
        <v>2680.7692307692314</v>
      </c>
      <c r="BM373" s="64">
        <f>IFERROR(X373*I373/H373,"0")</f>
        <v>2684.8439999999996</v>
      </c>
      <c r="BN373" s="64">
        <f>IFERROR(1/J373*(W373/H373),"0")</f>
        <v>5.7234432234432226</v>
      </c>
      <c r="BO373" s="64">
        <f>IFERROR(1/J373*(X373/H373),"0")</f>
        <v>5.7321428571428568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700</v>
      </c>
      <c r="X375" s="387">
        <f>IFERROR(IF(W375="",0,CEILING((W375/$H375),1)*$H375),"")</f>
        <v>700.8</v>
      </c>
      <c r="Y375" s="36">
        <f>IFERROR(IF(X375=0,"",ROUNDUP(X375/H375,0)*0.00753),"")</f>
        <v>2.19876</v>
      </c>
      <c r="Z375" s="56"/>
      <c r="AA375" s="57"/>
      <c r="AE375" s="64"/>
      <c r="BB375" s="281" t="s">
        <v>1</v>
      </c>
      <c r="BL375" s="64">
        <f>IFERROR(W375*I375/H375,"0")</f>
        <v>782.83333333333348</v>
      </c>
      <c r="BM375" s="64">
        <f>IFERROR(X375*I375/H375,"0")</f>
        <v>783.72800000000007</v>
      </c>
      <c r="BN375" s="64">
        <f>IFERROR(1/J375*(W375/H375),"0")</f>
        <v>1.8696581196581197</v>
      </c>
      <c r="BO375" s="64">
        <f>IFERROR(1/J375*(X375/H375),"0")</f>
        <v>1.8717948717948718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612.17948717948718</v>
      </c>
      <c r="X377" s="388">
        <f>IFERROR(X373/H373,"0")+IFERROR(X374/H374,"0")+IFERROR(X375/H375,"0")+IFERROR(X376/H376,"0")</f>
        <v>613</v>
      </c>
      <c r="Y377" s="388">
        <f>IFERROR(IF(Y373="",0,Y373),"0")+IFERROR(IF(Y374="",0,Y374),"0")+IFERROR(IF(Y375="",0,Y375),"0")+IFERROR(IF(Y376="",0,Y376),"0")</f>
        <v>9.1805099999999999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3200</v>
      </c>
      <c r="X378" s="388">
        <f>IFERROR(SUM(X373:X376),"0")</f>
        <v>3204.5999999999995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100</v>
      </c>
      <c r="X392" s="387">
        <f t="shared" si="75"/>
        <v>100.80000000000001</v>
      </c>
      <c r="Y392" s="36">
        <f>IFERROR(IF(X392=0,"",ROUNDUP(X392/H392,0)*0.00753),"")</f>
        <v>0.18071999999999999</v>
      </c>
      <c r="Z392" s="56"/>
      <c r="AA392" s="57"/>
      <c r="AE392" s="64"/>
      <c r="BB392" s="287" t="s">
        <v>1</v>
      </c>
      <c r="BL392" s="64">
        <f t="shared" si="76"/>
        <v>105.47619047619047</v>
      </c>
      <c r="BM392" s="64">
        <f t="shared" si="77"/>
        <v>106.32000000000001</v>
      </c>
      <c r="BN392" s="64">
        <f t="shared" si="78"/>
        <v>0.15262515262515264</v>
      </c>
      <c r="BO392" s="64">
        <f t="shared" si="79"/>
        <v>0.15384615384615385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100</v>
      </c>
      <c r="X393" s="387">
        <f t="shared" si="75"/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si="76"/>
        <v>105.47619047619047</v>
      </c>
      <c r="BM393" s="64">
        <f t="shared" si="77"/>
        <v>106.32000000000001</v>
      </c>
      <c r="BN393" s="64">
        <f t="shared" si="78"/>
        <v>0.15262515262515264</v>
      </c>
      <c r="BO393" s="64">
        <f t="shared" si="79"/>
        <v>0.15384615384615385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47.61904761904762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48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0.36143999999999998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200</v>
      </c>
      <c r="X405" s="388">
        <f>IFERROR(SUM(X391:X403),"0")</f>
        <v>201.60000000000002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500</v>
      </c>
      <c r="X472" s="387">
        <f t="shared" si="86"/>
        <v>501.6</v>
      </c>
      <c r="Y472" s="36">
        <f t="shared" si="87"/>
        <v>1.1362000000000001</v>
      </c>
      <c r="Z472" s="56"/>
      <c r="AA472" s="57"/>
      <c r="AE472" s="64"/>
      <c r="BB472" s="326" t="s">
        <v>1</v>
      </c>
      <c r="BL472" s="64">
        <f t="shared" si="88"/>
        <v>534.09090909090912</v>
      </c>
      <c r="BM472" s="64">
        <f t="shared" si="89"/>
        <v>535.79999999999995</v>
      </c>
      <c r="BN472" s="64">
        <f t="shared" si="90"/>
        <v>0.91054778554778548</v>
      </c>
      <c r="BO472" s="64">
        <f t="shared" si="91"/>
        <v>0.91346153846153855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500</v>
      </c>
      <c r="X475" s="387">
        <f t="shared" si="86"/>
        <v>501.6</v>
      </c>
      <c r="Y475" s="36">
        <f t="shared" si="87"/>
        <v>1.1362000000000001</v>
      </c>
      <c r="Z475" s="56"/>
      <c r="AA475" s="57"/>
      <c r="AE475" s="64"/>
      <c r="BB475" s="329" t="s">
        <v>1</v>
      </c>
      <c r="BL475" s="64">
        <f t="shared" si="88"/>
        <v>534.09090909090912</v>
      </c>
      <c r="BM475" s="64">
        <f t="shared" si="89"/>
        <v>535.79999999999995</v>
      </c>
      <c r="BN475" s="64">
        <f t="shared" si="90"/>
        <v>0.91054778554778548</v>
      </c>
      <c r="BO475" s="64">
        <f t="shared" si="91"/>
        <v>0.91346153846153855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300</v>
      </c>
      <c r="X480" s="387">
        <f t="shared" si="86"/>
        <v>300</v>
      </c>
      <c r="Y480" s="36">
        <f>IFERROR(IF(X480=0,"",ROUNDUP(X480/H480,0)*0.00753),"")</f>
        <v>0.94125000000000003</v>
      </c>
      <c r="Z480" s="56"/>
      <c r="AA480" s="57"/>
      <c r="AE480" s="64"/>
      <c r="BB480" s="334" t="s">
        <v>1</v>
      </c>
      <c r="BL480" s="64">
        <f t="shared" si="88"/>
        <v>325</v>
      </c>
      <c r="BM480" s="64">
        <f t="shared" si="89"/>
        <v>325</v>
      </c>
      <c r="BN480" s="64">
        <f t="shared" si="90"/>
        <v>0.80128205128205121</v>
      </c>
      <c r="BO480" s="64">
        <f t="shared" si="91"/>
        <v>0.80128205128205121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314.39393939393938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315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3.2136500000000003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1300</v>
      </c>
      <c r="X483" s="388">
        <f>IFERROR(SUM(X470:X481),"0")</f>
        <v>1303.2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600</v>
      </c>
      <c r="X490" s="387">
        <f t="shared" ref="X490:X495" si="92">IFERROR(IF(W490="",0,CEILING((W490/$H490),1)*$H490),"")</f>
        <v>601.92000000000007</v>
      </c>
      <c r="Y490" s="36">
        <f>IFERROR(IF(X490=0,"",ROUNDUP(X490/H490,0)*0.01196),"")</f>
        <v>1.36344</v>
      </c>
      <c r="Z490" s="56"/>
      <c r="AA490" s="57"/>
      <c r="AE490" s="64"/>
      <c r="BB490" s="338" t="s">
        <v>1</v>
      </c>
      <c r="BL490" s="64">
        <f t="shared" ref="BL490:BL495" si="93">IFERROR(W490*I490/H490,"0")</f>
        <v>640.90909090909088</v>
      </c>
      <c r="BM490" s="64">
        <f t="shared" ref="BM490:BM495" si="94">IFERROR(X490*I490/H490,"0")</f>
        <v>642.96</v>
      </c>
      <c r="BN490" s="64">
        <f t="shared" ref="BN490:BN495" si="95">IFERROR(1/J490*(W490/H490),"0")</f>
        <v>1.0926573426573427</v>
      </c>
      <c r="BO490" s="64">
        <f t="shared" ref="BO490:BO495" si="96">IFERROR(1/J490*(X490/H490),"0")</f>
        <v>1.0961538461538463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600</v>
      </c>
      <c r="X491" s="387">
        <f t="shared" si="92"/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si="93"/>
        <v>640.90909090909088</v>
      </c>
      <c r="BM491" s="64">
        <f t="shared" si="94"/>
        <v>642.96</v>
      </c>
      <c r="BN491" s="64">
        <f t="shared" si="95"/>
        <v>1.0926573426573427</v>
      </c>
      <c r="BO491" s="64">
        <f t="shared" si="96"/>
        <v>1.0961538461538463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800</v>
      </c>
      <c r="X492" s="387">
        <f t="shared" si="92"/>
        <v>802.56000000000006</v>
      </c>
      <c r="Y492" s="36">
        <f>IFERROR(IF(X492=0,"",ROUNDUP(X492/H492,0)*0.01196),"")</f>
        <v>1.81792</v>
      </c>
      <c r="Z492" s="56"/>
      <c r="AA492" s="57"/>
      <c r="AE492" s="64"/>
      <c r="BB492" s="340" t="s">
        <v>1</v>
      </c>
      <c r="BL492" s="64">
        <f t="shared" si="93"/>
        <v>854.5454545454545</v>
      </c>
      <c r="BM492" s="64">
        <f t="shared" si="94"/>
        <v>857.28</v>
      </c>
      <c r="BN492" s="64">
        <f t="shared" si="95"/>
        <v>1.4568764568764567</v>
      </c>
      <c r="BO492" s="64">
        <f t="shared" si="96"/>
        <v>1.4615384615384617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378.78787878787875</v>
      </c>
      <c r="X496" s="388">
        <f>IFERROR(X490/H490,"0")+IFERROR(X491/H491,"0")+IFERROR(X492/H492,"0")+IFERROR(X493/H493,"0")+IFERROR(X494/H494,"0")+IFERROR(X495/H495,"0")</f>
        <v>380</v>
      </c>
      <c r="Y496" s="388">
        <f>IFERROR(IF(Y490="",0,Y490),"0")+IFERROR(IF(Y491="",0,Y491),"0")+IFERROR(IF(Y492="",0,Y492),"0")+IFERROR(IF(Y493="",0,Y493),"0")+IFERROR(IF(Y494="",0,Y494),"0")+IFERROR(IF(Y495="",0,Y495),"0")</f>
        <v>4.5448000000000004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2000</v>
      </c>
      <c r="X497" s="388">
        <f>IFERROR(SUM(X490:X495),"0")</f>
        <v>2006.4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300</v>
      </c>
      <c r="X515" s="387">
        <f t="shared" si="97"/>
        <v>300</v>
      </c>
      <c r="Y515" s="36">
        <f t="shared" si="98"/>
        <v>0.54374999999999996</v>
      </c>
      <c r="Z515" s="56"/>
      <c r="AA515" s="57"/>
      <c r="AE515" s="64"/>
      <c r="BB515" s="352" t="s">
        <v>1</v>
      </c>
      <c r="BL515" s="64">
        <f t="shared" si="99"/>
        <v>312</v>
      </c>
      <c r="BM515" s="64">
        <f t="shared" si="100"/>
        <v>312</v>
      </c>
      <c r="BN515" s="64">
        <f t="shared" si="101"/>
        <v>0.4464285714285714</v>
      </c>
      <c r="BO515" s="64">
        <f t="shared" si="102"/>
        <v>0.4464285714285714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25</v>
      </c>
      <c r="X520" s="388">
        <f>IFERROR(X511/H511,"0")+IFERROR(X512/H512,"0")+IFERROR(X513/H513,"0")+IFERROR(X514/H514,"0")+IFERROR(X515/H515,"0")+IFERROR(X516/H516,"0")+IFERROR(X517/H517,"0")+IFERROR(X518/H518,"0")+IFERROR(X519/H519,"0")</f>
        <v>25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0.54374999999999996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300</v>
      </c>
      <c r="X521" s="388">
        <f>IFERROR(SUM(X511:X519),"0")</f>
        <v>300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15620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15738.779999999999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16686.609920006373</v>
      </c>
      <c r="X555" s="388">
        <f>IFERROR(SUM(BM22:BM551),"0")</f>
        <v>16812.391999999993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32</v>
      </c>
      <c r="X556" s="38">
        <f>ROUNDUP(SUM(BO22:BO551),0)</f>
        <v>32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17486.609920006373</v>
      </c>
      <c r="X557" s="388">
        <f>GrossWeightTotalR+PalletQtyTotalR*25</f>
        <v>17612.391999999993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2832.4404449662225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2851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38.258300000000006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10.199999999999999</v>
      </c>
      <c r="C564" s="46">
        <f>IFERROR(X47*1,"0")+IFERROR(X48*1,"0")</f>
        <v>0</v>
      </c>
      <c r="D564" s="46">
        <f>IFERROR(X53*1,"0")+IFERROR(X54*1,"0")+IFERROR(X55*1,"0")+IFERROR(X56*1,"0")</f>
        <v>302.40000000000003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2278.2800000000002</v>
      </c>
      <c r="F564" s="46">
        <f>IFERROR(X131*1,"0")+IFERROR(X132*1,"0")+IFERROR(X133*1,"0")+IFERROR(X134*1,"0")+IFERROR(X135*1,"0")</f>
        <v>1206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50.400000000000006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1870.4999999999998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770.8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770.8</v>
      </c>
      <c r="O564" s="46">
        <f>IFERROR(X290*1,"0")+IFERROR(X291*1,"0")+IFERROR(X292*1,"0")+IFERROR(X293*1,"0")+IFERROR(X294*1,"0")+IFERROR(X295*1,"0")+IFERROR(X296*1,"0")+IFERROR(X300*1,"0")+IFERROR(X301*1,"0")</f>
        <v>507.6</v>
      </c>
      <c r="P564" s="46">
        <f>IFERROR(X306*1,"0")+IFERROR(X310*1,"0")+IFERROR(X311*1,"0")+IFERROR(X312*1,"0")+IFERROR(X316*1,"0")+IFERROR(X320*1,"0")</f>
        <v>0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1222.8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3708.5999999999995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201.60000000000002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3309.6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300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2024-06-19T07:09:19Z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