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1" l="1"/>
  <c r="V470" i="1"/>
  <c r="V472" i="1" s="1"/>
  <c r="V468" i="1"/>
  <c r="W467" i="1"/>
  <c r="V467" i="1"/>
  <c r="W466" i="1"/>
  <c r="N466" i="1"/>
  <c r="V463" i="1"/>
  <c r="V462" i="1"/>
  <c r="W461" i="1"/>
  <c r="X461" i="1" s="1"/>
  <c r="X460" i="1"/>
  <c r="X462" i="1" s="1"/>
  <c r="W460" i="1"/>
  <c r="V458" i="1"/>
  <c r="V457" i="1"/>
  <c r="W456" i="1"/>
  <c r="X456" i="1" s="1"/>
  <c r="W455" i="1"/>
  <c r="W453" i="1"/>
  <c r="V453" i="1"/>
  <c r="V452" i="1"/>
  <c r="X451" i="1"/>
  <c r="W451" i="1"/>
  <c r="W450" i="1"/>
  <c r="W448" i="1"/>
  <c r="V448" i="1"/>
  <c r="V447" i="1"/>
  <c r="W446" i="1"/>
  <c r="X446" i="1" s="1"/>
  <c r="X445" i="1"/>
  <c r="W445" i="1"/>
  <c r="V441" i="1"/>
  <c r="W440" i="1"/>
  <c r="V440" i="1"/>
  <c r="W439" i="1"/>
  <c r="X439" i="1" s="1"/>
  <c r="N439" i="1"/>
  <c r="W438" i="1"/>
  <c r="W441" i="1" s="1"/>
  <c r="N438" i="1"/>
  <c r="V436" i="1"/>
  <c r="V435" i="1"/>
  <c r="W434" i="1"/>
  <c r="X434" i="1" s="1"/>
  <c r="X433" i="1"/>
  <c r="W433" i="1"/>
  <c r="W432" i="1"/>
  <c r="X432" i="1" s="1"/>
  <c r="W431" i="1"/>
  <c r="W435" i="1" s="1"/>
  <c r="N431" i="1"/>
  <c r="W430" i="1"/>
  <c r="X430" i="1" s="1"/>
  <c r="N430" i="1"/>
  <c r="W429" i="1"/>
  <c r="X429" i="1" s="1"/>
  <c r="N429" i="1"/>
  <c r="W427" i="1"/>
  <c r="V427" i="1"/>
  <c r="W426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X419" i="1"/>
  <c r="W419" i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W404" i="1"/>
  <c r="V404" i="1"/>
  <c r="V403" i="1"/>
  <c r="X402" i="1"/>
  <c r="W402" i="1"/>
  <c r="N402" i="1"/>
  <c r="X401" i="1"/>
  <c r="W401" i="1"/>
  <c r="N401" i="1"/>
  <c r="W400" i="1"/>
  <c r="X400" i="1" s="1"/>
  <c r="N400" i="1"/>
  <c r="W399" i="1"/>
  <c r="X399" i="1" s="1"/>
  <c r="X398" i="1"/>
  <c r="W398" i="1"/>
  <c r="Q479" i="1" s="1"/>
  <c r="N398" i="1"/>
  <c r="W397" i="1"/>
  <c r="X397" i="1" s="1"/>
  <c r="N397" i="1"/>
  <c r="W396" i="1"/>
  <c r="X396" i="1" s="1"/>
  <c r="N396" i="1"/>
  <c r="W394" i="1"/>
  <c r="V394" i="1"/>
  <c r="W393" i="1"/>
  <c r="V393" i="1"/>
  <c r="W392" i="1"/>
  <c r="X392" i="1" s="1"/>
  <c r="N392" i="1"/>
  <c r="X391" i="1"/>
  <c r="X393" i="1" s="1"/>
  <c r="W391" i="1"/>
  <c r="N391" i="1"/>
  <c r="W388" i="1"/>
  <c r="V388" i="1"/>
  <c r="V387" i="1"/>
  <c r="X386" i="1"/>
  <c r="W386" i="1"/>
  <c r="W385" i="1"/>
  <c r="V383" i="1"/>
  <c r="V382" i="1"/>
  <c r="W381" i="1"/>
  <c r="X381" i="1" s="1"/>
  <c r="W380" i="1"/>
  <c r="W383" i="1" s="1"/>
  <c r="W379" i="1"/>
  <c r="X379" i="1" s="1"/>
  <c r="X378" i="1"/>
  <c r="W378" i="1"/>
  <c r="V376" i="1"/>
  <c r="V375" i="1"/>
  <c r="W374" i="1"/>
  <c r="N374" i="1"/>
  <c r="V372" i="1"/>
  <c r="W371" i="1"/>
  <c r="V371" i="1"/>
  <c r="W370" i="1"/>
  <c r="X370" i="1" s="1"/>
  <c r="N370" i="1"/>
  <c r="W369" i="1"/>
  <c r="X369" i="1" s="1"/>
  <c r="N369" i="1"/>
  <c r="X368" i="1"/>
  <c r="W368" i="1"/>
  <c r="N368" i="1"/>
  <c r="X367" i="1"/>
  <c r="X371" i="1" s="1"/>
  <c r="W367" i="1"/>
  <c r="W372" i="1" s="1"/>
  <c r="N367" i="1"/>
  <c r="V365" i="1"/>
  <c r="V364" i="1"/>
  <c r="W363" i="1"/>
  <c r="X363" i="1" s="1"/>
  <c r="W362" i="1"/>
  <c r="X362" i="1" s="1"/>
  <c r="N362" i="1"/>
  <c r="X361" i="1"/>
  <c r="W361" i="1"/>
  <c r="N361" i="1"/>
  <c r="X360" i="1"/>
  <c r="W360" i="1"/>
  <c r="N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N351" i="1"/>
  <c r="V349" i="1"/>
  <c r="W348" i="1"/>
  <c r="V348" i="1"/>
  <c r="W347" i="1"/>
  <c r="X347" i="1" s="1"/>
  <c r="N347" i="1"/>
  <c r="W346" i="1"/>
  <c r="N346" i="1"/>
  <c r="W342" i="1"/>
  <c r="V342" i="1"/>
  <c r="W341" i="1"/>
  <c r="V341" i="1"/>
  <c r="W340" i="1"/>
  <c r="X340" i="1" s="1"/>
  <c r="X341" i="1" s="1"/>
  <c r="N340" i="1"/>
  <c r="V338" i="1"/>
  <c r="V337" i="1"/>
  <c r="W336" i="1"/>
  <c r="X336" i="1" s="1"/>
  <c r="N336" i="1"/>
  <c r="X335" i="1"/>
  <c r="W335" i="1"/>
  <c r="N335" i="1"/>
  <c r="X334" i="1"/>
  <c r="W334" i="1"/>
  <c r="N334" i="1"/>
  <c r="W333" i="1"/>
  <c r="X333" i="1" s="1"/>
  <c r="X337" i="1" s="1"/>
  <c r="N333" i="1"/>
  <c r="V331" i="1"/>
  <c r="W330" i="1"/>
  <c r="V330" i="1"/>
  <c r="W329" i="1"/>
  <c r="X329" i="1" s="1"/>
  <c r="N329" i="1"/>
  <c r="W328" i="1"/>
  <c r="W331" i="1" s="1"/>
  <c r="N328" i="1"/>
  <c r="V326" i="1"/>
  <c r="V325" i="1"/>
  <c r="W324" i="1"/>
  <c r="X324" i="1" s="1"/>
  <c r="N324" i="1"/>
  <c r="X323" i="1"/>
  <c r="W323" i="1"/>
  <c r="N323" i="1"/>
  <c r="X322" i="1"/>
  <c r="W322" i="1"/>
  <c r="W325" i="1" s="1"/>
  <c r="N322" i="1"/>
  <c r="W321" i="1"/>
  <c r="N321" i="1"/>
  <c r="V318" i="1"/>
  <c r="V317" i="1"/>
  <c r="W316" i="1"/>
  <c r="W317" i="1" s="1"/>
  <c r="N316" i="1"/>
  <c r="V314" i="1"/>
  <c r="W313" i="1"/>
  <c r="V313" i="1"/>
  <c r="W312" i="1"/>
  <c r="N312" i="1"/>
  <c r="V310" i="1"/>
  <c r="V309" i="1"/>
  <c r="W308" i="1"/>
  <c r="X308" i="1" s="1"/>
  <c r="N308" i="1"/>
  <c r="W307" i="1"/>
  <c r="X307" i="1" s="1"/>
  <c r="X306" i="1"/>
  <c r="X309" i="1" s="1"/>
  <c r="W306" i="1"/>
  <c r="W310" i="1" s="1"/>
  <c r="N306" i="1"/>
  <c r="V304" i="1"/>
  <c r="V303" i="1"/>
  <c r="X302" i="1"/>
  <c r="W302" i="1"/>
  <c r="N302" i="1"/>
  <c r="W301" i="1"/>
  <c r="X301" i="1" s="1"/>
  <c r="N301" i="1"/>
  <c r="W300" i="1"/>
  <c r="X300" i="1" s="1"/>
  <c r="X299" i="1"/>
  <c r="X303" i="1" s="1"/>
  <c r="W299" i="1"/>
  <c r="N299" i="1"/>
  <c r="W298" i="1"/>
  <c r="X298" i="1" s="1"/>
  <c r="N298" i="1"/>
  <c r="W297" i="1"/>
  <c r="X297" i="1" s="1"/>
  <c r="N297" i="1"/>
  <c r="X296" i="1"/>
  <c r="W296" i="1"/>
  <c r="N296" i="1"/>
  <c r="X295" i="1"/>
  <c r="W295" i="1"/>
  <c r="N295" i="1"/>
  <c r="V291" i="1"/>
  <c r="V290" i="1"/>
  <c r="X289" i="1"/>
  <c r="X290" i="1" s="1"/>
  <c r="W289" i="1"/>
  <c r="N289" i="1"/>
  <c r="V287" i="1"/>
  <c r="X286" i="1"/>
  <c r="V286" i="1"/>
  <c r="X285" i="1"/>
  <c r="W285" i="1"/>
  <c r="N285" i="1"/>
  <c r="V283" i="1"/>
  <c r="V282" i="1"/>
  <c r="X281" i="1"/>
  <c r="X282" i="1" s="1"/>
  <c r="W281" i="1"/>
  <c r="N281" i="1"/>
  <c r="V279" i="1"/>
  <c r="X278" i="1"/>
  <c r="V278" i="1"/>
  <c r="X277" i="1"/>
  <c r="W277" i="1"/>
  <c r="N277" i="1"/>
  <c r="V274" i="1"/>
  <c r="V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X264" i="1"/>
  <c r="W264" i="1"/>
  <c r="W263" i="1"/>
  <c r="X263" i="1" s="1"/>
  <c r="N263" i="1"/>
  <c r="X262" i="1"/>
  <c r="W262" i="1"/>
  <c r="N262" i="1"/>
  <c r="W261" i="1"/>
  <c r="N261" i="1"/>
  <c r="V258" i="1"/>
  <c r="V257" i="1"/>
  <c r="X256" i="1"/>
  <c r="W256" i="1"/>
  <c r="N256" i="1"/>
  <c r="W255" i="1"/>
  <c r="X255" i="1" s="1"/>
  <c r="N255" i="1"/>
  <c r="W254" i="1"/>
  <c r="N254" i="1"/>
  <c r="V252" i="1"/>
  <c r="V251" i="1"/>
  <c r="W250" i="1"/>
  <c r="X250" i="1" s="1"/>
  <c r="N250" i="1"/>
  <c r="X249" i="1"/>
  <c r="W249" i="1"/>
  <c r="W248" i="1"/>
  <c r="X248" i="1" s="1"/>
  <c r="X251" i="1" s="1"/>
  <c r="W246" i="1"/>
  <c r="V246" i="1"/>
  <c r="V245" i="1"/>
  <c r="W244" i="1"/>
  <c r="X244" i="1" s="1"/>
  <c r="N244" i="1"/>
  <c r="X243" i="1"/>
  <c r="W243" i="1"/>
  <c r="N243" i="1"/>
  <c r="X242" i="1"/>
  <c r="W242" i="1"/>
  <c r="W245" i="1" s="1"/>
  <c r="N242" i="1"/>
  <c r="V240" i="1"/>
  <c r="V239" i="1"/>
  <c r="X238" i="1"/>
  <c r="W238" i="1"/>
  <c r="N238" i="1"/>
  <c r="W237" i="1"/>
  <c r="X237" i="1" s="1"/>
  <c r="N237" i="1"/>
  <c r="W236" i="1"/>
  <c r="X236" i="1" s="1"/>
  <c r="N236" i="1"/>
  <c r="X235" i="1"/>
  <c r="W235" i="1"/>
  <c r="N235" i="1"/>
  <c r="X234" i="1"/>
  <c r="W234" i="1"/>
  <c r="W233" i="1"/>
  <c r="X233" i="1" s="1"/>
  <c r="X232" i="1"/>
  <c r="W232" i="1"/>
  <c r="N232" i="1"/>
  <c r="W231" i="1"/>
  <c r="X231" i="1" s="1"/>
  <c r="N231" i="1"/>
  <c r="W230" i="1"/>
  <c r="N230" i="1"/>
  <c r="V228" i="1"/>
  <c r="V227" i="1"/>
  <c r="W226" i="1"/>
  <c r="X226" i="1" s="1"/>
  <c r="N226" i="1"/>
  <c r="X225" i="1"/>
  <c r="W225" i="1"/>
  <c r="N225" i="1"/>
  <c r="X224" i="1"/>
  <c r="W224" i="1"/>
  <c r="N224" i="1"/>
  <c r="W223" i="1"/>
  <c r="X223" i="1" s="1"/>
  <c r="X227" i="1" s="1"/>
  <c r="N223" i="1"/>
  <c r="V221" i="1"/>
  <c r="W220" i="1"/>
  <c r="V220" i="1"/>
  <c r="W219" i="1"/>
  <c r="N219" i="1"/>
  <c r="V217" i="1"/>
  <c r="V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V198" i="1"/>
  <c r="V197" i="1"/>
  <c r="X196" i="1"/>
  <c r="W196" i="1"/>
  <c r="N196" i="1"/>
  <c r="W195" i="1"/>
  <c r="W197" i="1" s="1"/>
  <c r="N195" i="1"/>
  <c r="V193" i="1"/>
  <c r="V192" i="1"/>
  <c r="X191" i="1"/>
  <c r="W191" i="1"/>
  <c r="N191" i="1"/>
  <c r="X190" i="1"/>
  <c r="W190" i="1"/>
  <c r="N190" i="1"/>
  <c r="W189" i="1"/>
  <c r="X189" i="1" s="1"/>
  <c r="N189" i="1"/>
  <c r="X188" i="1"/>
  <c r="W188" i="1"/>
  <c r="N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X178" i="1"/>
  <c r="W178" i="1"/>
  <c r="X177" i="1"/>
  <c r="W177" i="1"/>
  <c r="N177" i="1"/>
  <c r="W176" i="1"/>
  <c r="X176" i="1" s="1"/>
  <c r="X175" i="1"/>
  <c r="X192" i="1" s="1"/>
  <c r="W175" i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X168" i="1"/>
  <c r="X172" i="1" s="1"/>
  <c r="W168" i="1"/>
  <c r="N168" i="1"/>
  <c r="V166" i="1"/>
  <c r="W165" i="1"/>
  <c r="V165" i="1"/>
  <c r="X164" i="1"/>
  <c r="W164" i="1"/>
  <c r="N164" i="1"/>
  <c r="X163" i="1"/>
  <c r="X165" i="1" s="1"/>
  <c r="W163" i="1"/>
  <c r="W166" i="1" s="1"/>
  <c r="V161" i="1"/>
  <c r="V160" i="1"/>
  <c r="X159" i="1"/>
  <c r="W159" i="1"/>
  <c r="W160" i="1" s="1"/>
  <c r="N159" i="1"/>
  <c r="W158" i="1"/>
  <c r="N158" i="1"/>
  <c r="V155" i="1"/>
  <c r="V154" i="1"/>
  <c r="X153" i="1"/>
  <c r="W153" i="1"/>
  <c r="N153" i="1"/>
  <c r="X152" i="1"/>
  <c r="W152" i="1"/>
  <c r="N152" i="1"/>
  <c r="X151" i="1"/>
  <c r="W151" i="1"/>
  <c r="N151" i="1"/>
  <c r="W150" i="1"/>
  <c r="X150" i="1" s="1"/>
  <c r="N150" i="1"/>
  <c r="X149" i="1"/>
  <c r="W149" i="1"/>
  <c r="N149" i="1"/>
  <c r="X148" i="1"/>
  <c r="W148" i="1"/>
  <c r="N148" i="1"/>
  <c r="X147" i="1"/>
  <c r="W147" i="1"/>
  <c r="N147" i="1"/>
  <c r="W146" i="1"/>
  <c r="W155" i="1" s="1"/>
  <c r="N146" i="1"/>
  <c r="X145" i="1"/>
  <c r="W145" i="1"/>
  <c r="H479" i="1" s="1"/>
  <c r="V142" i="1"/>
  <c r="V141" i="1"/>
  <c r="X140" i="1"/>
  <c r="W140" i="1"/>
  <c r="N140" i="1"/>
  <c r="X139" i="1"/>
  <c r="W139" i="1"/>
  <c r="N139" i="1"/>
  <c r="W138" i="1"/>
  <c r="G479" i="1" s="1"/>
  <c r="N138" i="1"/>
  <c r="V134" i="1"/>
  <c r="V133" i="1"/>
  <c r="W132" i="1"/>
  <c r="W133" i="1" s="1"/>
  <c r="N132" i="1"/>
  <c r="X131" i="1"/>
  <c r="W131" i="1"/>
  <c r="N131" i="1"/>
  <c r="X130" i="1"/>
  <c r="W130" i="1"/>
  <c r="V127" i="1"/>
  <c r="V126" i="1"/>
  <c r="X125" i="1"/>
  <c r="W125" i="1"/>
  <c r="X124" i="1"/>
  <c r="W124" i="1"/>
  <c r="N124" i="1"/>
  <c r="X123" i="1"/>
  <c r="W123" i="1"/>
  <c r="W122" i="1"/>
  <c r="W126" i="1" s="1"/>
  <c r="N122" i="1"/>
  <c r="X121" i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X114" i="1"/>
  <c r="W114" i="1"/>
  <c r="W113" i="1"/>
  <c r="X113" i="1" s="1"/>
  <c r="X112" i="1"/>
  <c r="W112" i="1"/>
  <c r="W111" i="1"/>
  <c r="X111" i="1" s="1"/>
  <c r="X110" i="1"/>
  <c r="W110" i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X102" i="1"/>
  <c r="W102" i="1"/>
  <c r="W101" i="1"/>
  <c r="X101" i="1" s="1"/>
  <c r="N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X104" i="1" s="1"/>
  <c r="W94" i="1"/>
  <c r="W104" i="1" s="1"/>
  <c r="N94" i="1"/>
  <c r="V92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1" i="1" s="1"/>
  <c r="V82" i="1"/>
  <c r="V81" i="1"/>
  <c r="X80" i="1"/>
  <c r="W80" i="1"/>
  <c r="N80" i="1"/>
  <c r="X79" i="1"/>
  <c r="W79" i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X63" i="1"/>
  <c r="W63" i="1"/>
  <c r="V60" i="1"/>
  <c r="V59" i="1"/>
  <c r="W58" i="1"/>
  <c r="X58" i="1" s="1"/>
  <c r="X57" i="1"/>
  <c r="W57" i="1"/>
  <c r="N57" i="1"/>
  <c r="X56" i="1"/>
  <c r="X59" i="1" s="1"/>
  <c r="W56" i="1"/>
  <c r="W59" i="1" s="1"/>
  <c r="X55" i="1"/>
  <c r="W55" i="1"/>
  <c r="D479" i="1" s="1"/>
  <c r="N55" i="1"/>
  <c r="W52" i="1"/>
  <c r="V52" i="1"/>
  <c r="W51" i="1"/>
  <c r="V51" i="1"/>
  <c r="X50" i="1"/>
  <c r="W50" i="1"/>
  <c r="N50" i="1"/>
  <c r="X49" i="1"/>
  <c r="X51" i="1" s="1"/>
  <c r="W49" i="1"/>
  <c r="C479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W33" i="1" s="1"/>
  <c r="N29" i="1"/>
  <c r="X28" i="1"/>
  <c r="W28" i="1"/>
  <c r="N28" i="1"/>
  <c r="X27" i="1"/>
  <c r="W27" i="1"/>
  <c r="N27" i="1"/>
  <c r="X26" i="1"/>
  <c r="W26" i="1"/>
  <c r="W32" i="1" s="1"/>
  <c r="N26" i="1"/>
  <c r="V24" i="1"/>
  <c r="V469" i="1" s="1"/>
  <c r="V23" i="1"/>
  <c r="X22" i="1"/>
  <c r="X23" i="1" s="1"/>
  <c r="W22" i="1"/>
  <c r="W471" i="1" s="1"/>
  <c r="N22" i="1"/>
  <c r="H10" i="1"/>
  <c r="F10" i="1"/>
  <c r="F9" i="1"/>
  <c r="A9" i="1"/>
  <c r="A10" i="1" s="1"/>
  <c r="D7" i="1"/>
  <c r="O6" i="1"/>
  <c r="N2" i="1"/>
  <c r="X118" i="1" l="1"/>
  <c r="X81" i="1"/>
  <c r="X216" i="1"/>
  <c r="W118" i="1"/>
  <c r="W142" i="1"/>
  <c r="W154" i="1"/>
  <c r="W173" i="1"/>
  <c r="W228" i="1"/>
  <c r="W252" i="1"/>
  <c r="L479" i="1"/>
  <c r="W269" i="1"/>
  <c r="W376" i="1"/>
  <c r="X374" i="1"/>
  <c r="X375" i="1" s="1"/>
  <c r="W382" i="1"/>
  <c r="W81" i="1"/>
  <c r="H9" i="1"/>
  <c r="V473" i="1"/>
  <c r="W24" i="1"/>
  <c r="X29" i="1"/>
  <c r="X32" i="1" s="1"/>
  <c r="X474" i="1" s="1"/>
  <c r="X84" i="1"/>
  <c r="X91" i="1" s="1"/>
  <c r="W92" i="1"/>
  <c r="X122" i="1"/>
  <c r="X126" i="1" s="1"/>
  <c r="X132" i="1"/>
  <c r="X133" i="1" s="1"/>
  <c r="X138" i="1"/>
  <c r="X141" i="1" s="1"/>
  <c r="W141" i="1"/>
  <c r="X146" i="1"/>
  <c r="X154" i="1" s="1"/>
  <c r="W161" i="1"/>
  <c r="X158" i="1"/>
  <c r="X160" i="1" s="1"/>
  <c r="I479" i="1"/>
  <c r="X195" i="1"/>
  <c r="X197" i="1" s="1"/>
  <c r="J479" i="1"/>
  <c r="X261" i="1"/>
  <c r="X268" i="1" s="1"/>
  <c r="W268" i="1"/>
  <c r="W273" i="1"/>
  <c r="W274" i="1"/>
  <c r="X271" i="1"/>
  <c r="X273" i="1" s="1"/>
  <c r="W278" i="1"/>
  <c r="W279" i="1"/>
  <c r="W286" i="1"/>
  <c r="W287" i="1"/>
  <c r="W303" i="1"/>
  <c r="N479" i="1"/>
  <c r="W304" i="1"/>
  <c r="W309" i="1"/>
  <c r="W314" i="1"/>
  <c r="X312" i="1"/>
  <c r="X313" i="1" s="1"/>
  <c r="O479" i="1"/>
  <c r="X321" i="1"/>
  <c r="X325" i="1" s="1"/>
  <c r="W326" i="1"/>
  <c r="W337" i="1"/>
  <c r="X380" i="1"/>
  <c r="R479" i="1"/>
  <c r="W422" i="1"/>
  <c r="X431" i="1"/>
  <c r="X435" i="1" s="1"/>
  <c r="W436" i="1"/>
  <c r="W452" i="1"/>
  <c r="X450" i="1"/>
  <c r="X452" i="1" s="1"/>
  <c r="W463" i="1"/>
  <c r="W462" i="1"/>
  <c r="T479" i="1"/>
  <c r="W468" i="1"/>
  <c r="X466" i="1"/>
  <c r="X467" i="1" s="1"/>
  <c r="J9" i="1"/>
  <c r="W23" i="1"/>
  <c r="W60" i="1"/>
  <c r="W105" i="1"/>
  <c r="F479" i="1"/>
  <c r="W134" i="1"/>
  <c r="W192" i="1"/>
  <c r="W193" i="1"/>
  <c r="W216" i="1"/>
  <c r="W221" i="1"/>
  <c r="X219" i="1"/>
  <c r="X220" i="1" s="1"/>
  <c r="W227" i="1"/>
  <c r="W239" i="1"/>
  <c r="X245" i="1"/>
  <c r="W251" i="1"/>
  <c r="W257" i="1"/>
  <c r="W375" i="1"/>
  <c r="X382" i="1"/>
  <c r="X421" i="1"/>
  <c r="S479" i="1"/>
  <c r="W447" i="1"/>
  <c r="M479" i="1"/>
  <c r="B479" i="1"/>
  <c r="W470" i="1"/>
  <c r="W472" i="1" s="1"/>
  <c r="E479" i="1"/>
  <c r="W82" i="1"/>
  <c r="W172" i="1"/>
  <c r="W198" i="1"/>
  <c r="W282" i="1"/>
  <c r="W283" i="1"/>
  <c r="W290" i="1"/>
  <c r="W291" i="1"/>
  <c r="W318" i="1"/>
  <c r="X316" i="1"/>
  <c r="X317" i="1" s="1"/>
  <c r="W338" i="1"/>
  <c r="P479" i="1"/>
  <c r="W364" i="1"/>
  <c r="W365" i="1"/>
  <c r="X351" i="1"/>
  <c r="X364" i="1" s="1"/>
  <c r="W387" i="1"/>
  <c r="X385" i="1"/>
  <c r="X387" i="1" s="1"/>
  <c r="X403" i="1"/>
  <c r="X447" i="1"/>
  <c r="W457" i="1"/>
  <c r="W240" i="1"/>
  <c r="W258" i="1"/>
  <c r="W403" i="1"/>
  <c r="W421" i="1"/>
  <c r="W458" i="1"/>
  <c r="W217" i="1"/>
  <c r="X230" i="1"/>
  <c r="X239" i="1" s="1"/>
  <c r="X254" i="1"/>
  <c r="X257" i="1" s="1"/>
  <c r="X328" i="1"/>
  <c r="X330" i="1" s="1"/>
  <c r="X346" i="1"/>
  <c r="X348" i="1" s="1"/>
  <c r="W349" i="1"/>
  <c r="X438" i="1"/>
  <c r="X440" i="1" s="1"/>
  <c r="X455" i="1"/>
  <c r="X457" i="1" s="1"/>
  <c r="W473" i="1" l="1"/>
  <c r="W469" i="1"/>
</calcChain>
</file>

<file path=xl/sharedStrings.xml><?xml version="1.0" encoding="utf-8"?>
<sst xmlns="http://schemas.openxmlformats.org/spreadsheetml/2006/main" count="2016" uniqueCount="698">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</sst>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8" t="s">
        <v>0</v>
      </c>
      <c r="E1" s="419"/>
      <c r="F1" s="419"/>
      <c r="G1" s="12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 t="s">
        <v>697</v>
      </c>
      <c r="I5" s="353"/>
      <c r="J5" s="353"/>
      <c r="K5" s="353"/>
      <c r="L5" s="354"/>
      <c r="N5" s="24" t="s">
        <v>10</v>
      </c>
      <c r="O5" s="549">
        <v>45267</v>
      </c>
      <c r="P5" s="403"/>
      <c r="R5" s="640" t="s">
        <v>11</v>
      </c>
      <c r="S5" s="377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Четверг</v>
      </c>
      <c r="P6" s="323"/>
      <c r="R6" s="376" t="s">
        <v>16</v>
      </c>
      <c r="S6" s="377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30"/>
      <c r="S7" s="377"/>
      <c r="T7" s="498"/>
      <c r="U7" s="499"/>
      <c r="Z7" s="51"/>
      <c r="AA7" s="51"/>
      <c r="AB7" s="51"/>
    </row>
    <row r="8" spans="1:29" s="307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2">
        <v>0.5</v>
      </c>
      <c r="P8" s="403"/>
      <c r="R8" s="330"/>
      <c r="S8" s="377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6" t="s">
        <v>20</v>
      </c>
      <c r="O9" s="549"/>
      <c r="P9" s="403"/>
      <c r="R9" s="330"/>
      <c r="S9" s="377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73"/>
      <c r="P12" s="522"/>
      <c r="Q12" s="23"/>
      <c r="S12" s="24"/>
      <c r="T12" s="419"/>
      <c r="U12" s="330"/>
      <c r="Z12" s="51"/>
      <c r="AA12" s="51"/>
      <c r="AB12" s="51"/>
    </row>
    <row r="13" spans="1:29" s="307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08" t="s">
        <v>57</v>
      </c>
      <c r="T18" s="308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09"/>
      <c r="Z20" s="309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09"/>
      <c r="Z47" s="309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4"/>
      <c r="T49" s="34"/>
      <c r="U49" s="35" t="s">
        <v>65</v>
      </c>
      <c r="V49" s="314">
        <v>8</v>
      </c>
      <c r="W49" s="315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16">
        <f>IFERROR(V49/H49,"0")+IFERROR(V50/H50,"0")</f>
        <v>0.7407407407407407</v>
      </c>
      <c r="W51" s="316">
        <f>IFERROR(W49/H49,"0")+IFERROR(W50/H50,"0")</f>
        <v>1</v>
      </c>
      <c r="X51" s="316">
        <f>IFERROR(IF(X49="",0,X49),"0")+IFERROR(IF(X50="",0,X50),"0")</f>
        <v>2.1749999999999999E-2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16">
        <f>IFERROR(SUM(V49:V50),"0")</f>
        <v>8</v>
      </c>
      <c r="W52" s="316">
        <f>IFERROR(SUM(W49:W50),"0")</f>
        <v>10.8</v>
      </c>
      <c r="X52" s="37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09"/>
      <c r="Z53" s="309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2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4"/>
      <c r="T55" s="34"/>
      <c r="U55" s="35" t="s">
        <v>65</v>
      </c>
      <c r="V55" s="314">
        <v>48.4</v>
      </c>
      <c r="W55" s="315">
        <f>IFERROR(IF(V55="",0,CEILING((V55/$H55),1)*$H55),"")</f>
        <v>54</v>
      </c>
      <c r="X55" s="36">
        <f>IFERROR(IF(W55=0,"",ROUNDUP(W55/H55,0)*0.02175),"")</f>
        <v>0.10874999999999999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2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25"/>
      <c r="P56" s="325"/>
      <c r="Q56" s="325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7" t="s">
        <v>113</v>
      </c>
      <c r="O58" s="325"/>
      <c r="P58" s="325"/>
      <c r="Q58" s="325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16">
        <f>IFERROR(V55/H55,"0")+IFERROR(V56/H56,"0")+IFERROR(V57/H57,"0")+IFERROR(V58/H58,"0")</f>
        <v>4.481481481481481</v>
      </c>
      <c r="W59" s="316">
        <f>IFERROR(W55/H55,"0")+IFERROR(W56/H56,"0")+IFERROR(W57/H57,"0")+IFERROR(W58/H58,"0")</f>
        <v>5</v>
      </c>
      <c r="X59" s="316">
        <f>IFERROR(IF(X55="",0,X55),"0")+IFERROR(IF(X56="",0,X56),"0")+IFERROR(IF(X57="",0,X57),"0")+IFERROR(IF(X58="",0,X58),"0")</f>
        <v>0.10874999999999999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16">
        <f>IFERROR(SUM(V55:V58),"0")</f>
        <v>48.4</v>
      </c>
      <c r="W60" s="316">
        <f>IFERROR(SUM(W55:W58),"0")</f>
        <v>54</v>
      </c>
      <c r="X60" s="37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09"/>
      <c r="Z61" s="309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5"/>
      <c r="P63" s="325"/>
      <c r="Q63" s="325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2">
        <v>4607091385670</v>
      </c>
      <c r="E64" s="323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7" t="s">
        <v>120</v>
      </c>
      <c r="O64" s="325"/>
      <c r="P64" s="325"/>
      <c r="Q64" s="325"/>
      <c r="R64" s="323"/>
      <c r="S64" s="34"/>
      <c r="T64" s="34"/>
      <c r="U64" s="35" t="s">
        <v>65</v>
      </c>
      <c r="V64" s="314">
        <v>8</v>
      </c>
      <c r="W64" s="315">
        <f t="shared" si="2"/>
        <v>11.2</v>
      </c>
      <c r="X64" s="36">
        <f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2">
        <v>4680115881327</v>
      </c>
      <c r="E65" s="323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2">
        <v>4680115882133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3" t="s">
        <v>126</v>
      </c>
      <c r="O66" s="325"/>
      <c r="P66" s="325"/>
      <c r="Q66" s="325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2">
        <v>4607091382952</v>
      </c>
      <c r="E67" s="323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2">
        <v>4607091385687</v>
      </c>
      <c r="E68" s="323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4"/>
      <c r="T68" s="34"/>
      <c r="U68" s="35" t="s">
        <v>65</v>
      </c>
      <c r="V68" s="314">
        <v>16</v>
      </c>
      <c r="W68" s="315">
        <f t="shared" si="2"/>
        <v>16</v>
      </c>
      <c r="X68" s="36">
        <f t="shared" ref="X68:X73" si="3">IFERROR(IF(W68=0,"",ROUNDUP(W68/H68,0)*0.00937),"")</f>
        <v>3.7479999999999999E-2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2">
        <v>4680115882539</v>
      </c>
      <c r="E69" s="323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2">
        <v>4607091384604</v>
      </c>
      <c r="E70" s="323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2">
        <v>4680115880283</v>
      </c>
      <c r="E71" s="323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2">
        <v>4680115881518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2">
        <v>4680115881303</v>
      </c>
      <c r="E73" s="323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2">
        <v>4680115882577</v>
      </c>
      <c r="E74" s="323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83" t="s">
        <v>143</v>
      </c>
      <c r="O74" s="325"/>
      <c r="P74" s="325"/>
      <c r="Q74" s="325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2">
        <v>4680115882577</v>
      </c>
      <c r="E75" s="323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4" t="s">
        <v>145</v>
      </c>
      <c r="O75" s="325"/>
      <c r="P75" s="325"/>
      <c r="Q75" s="325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2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148</v>
      </c>
      <c r="O76" s="325"/>
      <c r="P76" s="325"/>
      <c r="Q76" s="325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2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2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2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2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4.7142857142857144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5.9229999999999998E-2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7" t="s">
        <v>65</v>
      </c>
      <c r="V82" s="316">
        <f>IFERROR(SUM(V63:V80),"0")</f>
        <v>24</v>
      </c>
      <c r="W82" s="316">
        <f>IFERROR(SUM(W63:W80),"0")</f>
        <v>27.2</v>
      </c>
      <c r="X82" s="37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2">
        <v>4607091384789</v>
      </c>
      <c r="E84" s="323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650" t="s">
        <v>159</v>
      </c>
      <c r="O84" s="325"/>
      <c r="P84" s="325"/>
      <c r="Q84" s="325"/>
      <c r="R84" s="323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2">
        <v>4680115881488</v>
      </c>
      <c r="E85" s="323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2">
        <v>4607091384765</v>
      </c>
      <c r="E86" s="323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68" t="s">
        <v>164</v>
      </c>
      <c r="O86" s="325"/>
      <c r="P86" s="325"/>
      <c r="Q86" s="325"/>
      <c r="R86" s="323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2">
        <v>4680115882751</v>
      </c>
      <c r="E87" s="323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8" t="s">
        <v>167</v>
      </c>
      <c r="O87" s="325"/>
      <c r="P87" s="325"/>
      <c r="Q87" s="325"/>
      <c r="R87" s="323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2">
        <v>4680115882775</v>
      </c>
      <c r="E88" s="323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635" t="s">
        <v>171</v>
      </c>
      <c r="O88" s="325"/>
      <c r="P88" s="325"/>
      <c r="Q88" s="325"/>
      <c r="R88" s="323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2">
        <v>4680115880658</v>
      </c>
      <c r="E89" s="323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2">
        <v>4607091381962</v>
      </c>
      <c r="E90" s="323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4"/>
      <c r="T90" s="34"/>
      <c r="U90" s="35" t="s">
        <v>65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2">
        <v>4607091387667</v>
      </c>
      <c r="E94" s="323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4"/>
      <c r="T94" s="34"/>
      <c r="U94" s="35" t="s">
        <v>65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2">
        <v>4607091387636</v>
      </c>
      <c r="E95" s="323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2">
        <v>4607091384727</v>
      </c>
      <c r="E96" s="323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4"/>
      <c r="T96" s="34"/>
      <c r="U96" s="35" t="s">
        <v>65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2">
        <v>4607091386745</v>
      </c>
      <c r="E97" s="323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4"/>
      <c r="T97" s="34"/>
      <c r="U97" s="35" t="s">
        <v>65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2">
        <v>4607091382426</v>
      </c>
      <c r="E98" s="323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4"/>
      <c r="T98" s="34"/>
      <c r="U98" s="35" t="s">
        <v>65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2">
        <v>4607091386547</v>
      </c>
      <c r="E99" s="323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2">
        <v>4607091384734</v>
      </c>
      <c r="E100" s="323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2">
        <v>4607091382464</v>
      </c>
      <c r="E101" s="323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2">
        <v>4680115883444</v>
      </c>
      <c r="E102" s="323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6" t="s">
        <v>194</v>
      </c>
      <c r="O102" s="325"/>
      <c r="P102" s="325"/>
      <c r="Q102" s="325"/>
      <c r="R102" s="323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2">
        <v>4680115883444</v>
      </c>
      <c r="E103" s="323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16" t="s">
        <v>194</v>
      </c>
      <c r="O103" s="325"/>
      <c r="P103" s="325"/>
      <c r="Q103" s="325"/>
      <c r="R103" s="323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7" t="s">
        <v>65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2">
        <v>4607091386967</v>
      </c>
      <c r="E107" s="323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595" t="s">
        <v>198</v>
      </c>
      <c r="O107" s="325"/>
      <c r="P107" s="325"/>
      <c r="Q107" s="325"/>
      <c r="R107" s="323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2">
        <v>4607091386967</v>
      </c>
      <c r="E108" s="323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32" t="s">
        <v>200</v>
      </c>
      <c r="O108" s="325"/>
      <c r="P108" s="325"/>
      <c r="Q108" s="325"/>
      <c r="R108" s="323"/>
      <c r="S108" s="34"/>
      <c r="T108" s="34"/>
      <c r="U108" s="35" t="s">
        <v>65</v>
      </c>
      <c r="V108" s="314">
        <v>8</v>
      </c>
      <c r="W108" s="315">
        <f t="shared" si="6"/>
        <v>8.4</v>
      </c>
      <c r="X108" s="36">
        <f>IFERROR(IF(W108=0,"",ROUNDUP(W108/H108,0)*0.02175),"")</f>
        <v>2.1749999999999999E-2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2">
        <v>4607091385304</v>
      </c>
      <c r="E109" s="323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47" t="s">
        <v>203</v>
      </c>
      <c r="O109" s="325"/>
      <c r="P109" s="325"/>
      <c r="Q109" s="325"/>
      <c r="R109" s="323"/>
      <c r="S109" s="34"/>
      <c r="T109" s="34"/>
      <c r="U109" s="35" t="s">
        <v>65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2">
        <v>4607091386264</v>
      </c>
      <c r="E110" s="323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4"/>
      <c r="T110" s="34"/>
      <c r="U110" s="35" t="s">
        <v>65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2">
        <v>4680115882584</v>
      </c>
      <c r="E111" s="323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2" t="s">
        <v>208</v>
      </c>
      <c r="O111" s="325"/>
      <c r="P111" s="325"/>
      <c r="Q111" s="325"/>
      <c r="R111" s="323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2">
        <v>4680115882584</v>
      </c>
      <c r="E112" s="323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60" t="s">
        <v>210</v>
      </c>
      <c r="O112" s="325"/>
      <c r="P112" s="325"/>
      <c r="Q112" s="325"/>
      <c r="R112" s="323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2">
        <v>4607091385731</v>
      </c>
      <c r="E113" s="323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382" t="s">
        <v>213</v>
      </c>
      <c r="O113" s="325"/>
      <c r="P113" s="325"/>
      <c r="Q113" s="325"/>
      <c r="R113" s="323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2">
        <v>4680115880214</v>
      </c>
      <c r="E114" s="323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57" t="s">
        <v>216</v>
      </c>
      <c r="O114" s="325"/>
      <c r="P114" s="325"/>
      <c r="Q114" s="325"/>
      <c r="R114" s="323"/>
      <c r="S114" s="34"/>
      <c r="T114" s="34"/>
      <c r="U114" s="35" t="s">
        <v>65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2">
        <v>4680115880894</v>
      </c>
      <c r="E115" s="323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25" t="s">
        <v>219</v>
      </c>
      <c r="O115" s="325"/>
      <c r="P115" s="325"/>
      <c r="Q115" s="325"/>
      <c r="R115" s="323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2">
        <v>4607091385427</v>
      </c>
      <c r="E116" s="323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2">
        <v>4680115882645</v>
      </c>
      <c r="E117" s="323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0" t="s">
        <v>224</v>
      </c>
      <c r="O117" s="325"/>
      <c r="P117" s="325"/>
      <c r="Q117" s="325"/>
      <c r="R117" s="323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0.95238095238095233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2.1749999999999999E-2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7" t="s">
        <v>65</v>
      </c>
      <c r="V119" s="316">
        <f>IFERROR(SUM(V107:V117),"0")</f>
        <v>8</v>
      </c>
      <c r="W119" s="316">
        <f>IFERROR(SUM(W107:W117),"0")</f>
        <v>8.4</v>
      </c>
      <c r="X119" s="37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2">
        <v>4607091383065</v>
      </c>
      <c r="E121" s="323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2">
        <v>4680115881532</v>
      </c>
      <c r="E122" s="323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4"/>
      <c r="T122" s="34"/>
      <c r="U122" s="35" t="s">
        <v>65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2">
        <v>4680115882652</v>
      </c>
      <c r="E123" s="323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2" t="s">
        <v>232</v>
      </c>
      <c r="O123" s="325"/>
      <c r="P123" s="325"/>
      <c r="Q123" s="325"/>
      <c r="R123" s="323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2">
        <v>4680115880238</v>
      </c>
      <c r="E124" s="323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2">
        <v>4680115881464</v>
      </c>
      <c r="E125" s="323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393" t="s">
        <v>237</v>
      </c>
      <c r="O125" s="325"/>
      <c r="P125" s="325"/>
      <c r="Q125" s="325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09"/>
      <c r="Z128" s="309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2">
        <v>4607091385168</v>
      </c>
      <c r="E130" s="323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66" t="s">
        <v>241</v>
      </c>
      <c r="O130" s="325"/>
      <c r="P130" s="325"/>
      <c r="Q130" s="325"/>
      <c r="R130" s="323"/>
      <c r="S130" s="34"/>
      <c r="T130" s="34"/>
      <c r="U130" s="35" t="s">
        <v>65</v>
      </c>
      <c r="V130" s="314">
        <v>8</v>
      </c>
      <c r="W130" s="315">
        <f>IFERROR(IF(V130="",0,CEILING((V130/$H130),1)*$H130),"")</f>
        <v>8.4</v>
      </c>
      <c r="X130" s="36">
        <f>IFERROR(IF(W130=0,"",ROUNDUP(W130/H130,0)*0.02175),"")</f>
        <v>2.1749999999999999E-2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2">
        <v>4607091383256</v>
      </c>
      <c r="E131" s="323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2">
        <v>4607091385748</v>
      </c>
      <c r="E132" s="323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16">
        <f>IFERROR(V130/H130,"0")+IFERROR(V131/H131,"0")+IFERROR(V132/H132,"0")</f>
        <v>0.95238095238095233</v>
      </c>
      <c r="W133" s="316">
        <f>IFERROR(W130/H130,"0")+IFERROR(W131/H131,"0")+IFERROR(W132/H132,"0")</f>
        <v>1</v>
      </c>
      <c r="X133" s="316">
        <f>IFERROR(IF(X130="",0,X130),"0")+IFERROR(IF(X131="",0,X131),"0")+IFERROR(IF(X132="",0,X132),"0")</f>
        <v>2.1749999999999999E-2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16">
        <f>IFERROR(SUM(V130:V132),"0")</f>
        <v>8</v>
      </c>
      <c r="W134" s="316">
        <f>IFERROR(SUM(W130:W132),"0")</f>
        <v>8.4</v>
      </c>
      <c r="X134" s="37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09"/>
      <c r="Z136" s="309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2">
        <v>4607091383423</v>
      </c>
      <c r="E138" s="323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2">
        <v>4607091381405</v>
      </c>
      <c r="E139" s="323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2">
        <v>4607091386516</v>
      </c>
      <c r="E140" s="323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09"/>
      <c r="Z143" s="309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2">
        <v>4680115883963</v>
      </c>
      <c r="E145" s="323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485" t="s">
        <v>257</v>
      </c>
      <c r="O145" s="325"/>
      <c r="P145" s="325"/>
      <c r="Q145" s="325"/>
      <c r="R145" s="323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2">
        <v>4680115880993</v>
      </c>
      <c r="E146" s="323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2">
        <v>4680115881761</v>
      </c>
      <c r="E147" s="323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4"/>
      <c r="T147" s="34"/>
      <c r="U147" s="35" t="s">
        <v>65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2">
        <v>4680115881563</v>
      </c>
      <c r="E148" s="323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4"/>
      <c r="T148" s="34"/>
      <c r="U148" s="35" t="s">
        <v>65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2">
        <v>4680115880986</v>
      </c>
      <c r="E149" s="323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2">
        <v>4680115880207</v>
      </c>
      <c r="E150" s="323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2">
        <v>4680115881785</v>
      </c>
      <c r="E151" s="323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2">
        <v>4680115881679</v>
      </c>
      <c r="E152" s="323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2">
        <v>4680115880191</v>
      </c>
      <c r="E153" s="323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16">
        <f>IFERROR(SUM(V145:V153),"0")</f>
        <v>0</v>
      </c>
      <c r="W155" s="316">
        <f>IFERROR(SUM(W145:W153),"0")</f>
        <v>0</v>
      </c>
      <c r="X155" s="37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09"/>
      <c r="Z156" s="309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2">
        <v>4680115881402</v>
      </c>
      <c r="E158" s="323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2">
        <v>4680115881396</v>
      </c>
      <c r="E159" s="323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2">
        <v>4680115882935</v>
      </c>
      <c r="E163" s="323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486" t="s">
        <v>282</v>
      </c>
      <c r="O163" s="325"/>
      <c r="P163" s="325"/>
      <c r="Q163" s="325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2">
        <v>4680115880764</v>
      </c>
      <c r="E164" s="323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2">
        <v>4680115882683</v>
      </c>
      <c r="E168" s="323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4"/>
      <c r="T168" s="34"/>
      <c r="U168" s="35" t="s">
        <v>65</v>
      </c>
      <c r="V168" s="314">
        <v>0</v>
      </c>
      <c r="W168" s="31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2">
        <v>4680115882690</v>
      </c>
      <c r="E169" s="323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4"/>
      <c r="T169" s="34"/>
      <c r="U169" s="35" t="s">
        <v>65</v>
      </c>
      <c r="V169" s="314">
        <v>0</v>
      </c>
      <c r="W169" s="31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2">
        <v>4680115882669</v>
      </c>
      <c r="E170" s="323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4"/>
      <c r="T170" s="34"/>
      <c r="U170" s="35" t="s">
        <v>65</v>
      </c>
      <c r="V170" s="314">
        <v>0</v>
      </c>
      <c r="W170" s="31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2">
        <v>4680115882676</v>
      </c>
      <c r="E171" s="323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4"/>
      <c r="T171" s="34"/>
      <c r="U171" s="35" t="s">
        <v>65</v>
      </c>
      <c r="V171" s="314">
        <v>0</v>
      </c>
      <c r="W171" s="31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16">
        <f>IFERROR(SUM(V168:V171),"0")</f>
        <v>0</v>
      </c>
      <c r="W173" s="316">
        <f>IFERROR(SUM(W168:W171),"0")</f>
        <v>0</v>
      </c>
      <c r="X173" s="37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2">
        <v>4680115881556</v>
      </c>
      <c r="E175" s="323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2">
        <v>4680115880573</v>
      </c>
      <c r="E176" s="323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5" t="s">
        <v>297</v>
      </c>
      <c r="O176" s="325"/>
      <c r="P176" s="325"/>
      <c r="Q176" s="325"/>
      <c r="R176" s="323"/>
      <c r="S176" s="34"/>
      <c r="T176" s="34"/>
      <c r="U176" s="35" t="s">
        <v>65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2">
        <v>4680115881594</v>
      </c>
      <c r="E177" s="323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2">
        <v>4680115881587</v>
      </c>
      <c r="E178" s="323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302</v>
      </c>
      <c r="O178" s="325"/>
      <c r="P178" s="325"/>
      <c r="Q178" s="325"/>
      <c r="R178" s="323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2">
        <v>4680115880962</v>
      </c>
      <c r="E179" s="323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4"/>
      <c r="T179" s="34"/>
      <c r="U179" s="35" t="s">
        <v>65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2">
        <v>4680115881617</v>
      </c>
      <c r="E180" s="323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2">
        <v>4680115881228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309</v>
      </c>
      <c r="O181" s="325"/>
      <c r="P181" s="325"/>
      <c r="Q181" s="325"/>
      <c r="R181" s="323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2">
        <v>4680115881037</v>
      </c>
      <c r="E182" s="323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49" t="s">
        <v>312</v>
      </c>
      <c r="O182" s="325"/>
      <c r="P182" s="325"/>
      <c r="Q182" s="325"/>
      <c r="R182" s="323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2">
        <v>4680115881211</v>
      </c>
      <c r="E183" s="323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2">
        <v>4680115881020</v>
      </c>
      <c r="E184" s="323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2">
        <v>4680115882195</v>
      </c>
      <c r="E185" s="323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2">
        <v>4680115882607</v>
      </c>
      <c r="E186" s="323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2">
        <v>4680115880092</v>
      </c>
      <c r="E187" s="323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4"/>
      <c r="T187" s="34"/>
      <c r="U187" s="35" t="s">
        <v>65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2">
        <v>4680115880221</v>
      </c>
      <c r="E188" s="323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4"/>
      <c r="T188" s="34"/>
      <c r="U188" s="35" t="s">
        <v>65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2">
        <v>4680115882942</v>
      </c>
      <c r="E189" s="323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2">
        <v>4680115880504</v>
      </c>
      <c r="E190" s="323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2">
        <v>4680115882164</v>
      </c>
      <c r="E191" s="323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4"/>
      <c r="T191" s="34"/>
      <c r="U191" s="35" t="s">
        <v>65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16">
        <f>IFERROR(SUM(V175:V191),"0")</f>
        <v>0</v>
      </c>
      <c r="W193" s="316">
        <f>IFERROR(SUM(W175:W191),"0")</f>
        <v>0</v>
      </c>
      <c r="X193" s="37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2">
        <v>4680115880801</v>
      </c>
      <c r="E195" s="323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2">
        <v>4680115880818</v>
      </c>
      <c r="E196" s="323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09"/>
      <c r="Z199" s="309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2">
        <v>4607091387445</v>
      </c>
      <c r="E201" s="323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2">
        <v>4607091386004</v>
      </c>
      <c r="E202" s="323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2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4"/>
      <c r="T203" s="34"/>
      <c r="U203" s="35" t="s">
        <v>65</v>
      </c>
      <c r="V203" s="314">
        <v>48</v>
      </c>
      <c r="W203" s="315">
        <f t="shared" si="10"/>
        <v>54</v>
      </c>
      <c r="X203" s="36">
        <f>IFERROR(IF(W203=0,"",ROUNDUP(W203/H203,0)*0.02175),"")</f>
        <v>0.10874999999999999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2">
        <v>4607091386073</v>
      </c>
      <c r="E204" s="323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2">
        <v>4607091387322</v>
      </c>
      <c r="E205" s="323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2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4"/>
      <c r="T206" s="34"/>
      <c r="U206" s="35" t="s">
        <v>65</v>
      </c>
      <c r="V206" s="314">
        <v>0</v>
      </c>
      <c r="W206" s="315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2">
        <v>4607091387377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4"/>
      <c r="T207" s="34"/>
      <c r="U207" s="35" t="s">
        <v>65</v>
      </c>
      <c r="V207" s="314">
        <v>8.1999999999999993</v>
      </c>
      <c r="W207" s="315">
        <f t="shared" si="10"/>
        <v>10.8</v>
      </c>
      <c r="X207" s="36">
        <f>IFERROR(IF(W207=0,"",ROUNDUP(W207/H207,0)*0.02175),"")</f>
        <v>2.1749999999999999E-2</v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2">
        <v>4607091387353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2">
        <v>4607091386011</v>
      </c>
      <c r="E209" s="323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4"/>
      <c r="T209" s="34"/>
      <c r="U209" s="35" t="s">
        <v>65</v>
      </c>
      <c r="V209" s="314">
        <v>15</v>
      </c>
      <c r="W209" s="315">
        <f t="shared" si="10"/>
        <v>15</v>
      </c>
      <c r="X209" s="36">
        <f t="shared" ref="X209:X215" si="11">IFERROR(IF(W209=0,"",ROUNDUP(W209/H209,0)*0.00937),"")</f>
        <v>2.811E-2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2">
        <v>4607091387308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2">
        <v>4607091387339</v>
      </c>
      <c r="E211" s="323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4"/>
      <c r="T211" s="34"/>
      <c r="U211" s="35" t="s">
        <v>65</v>
      </c>
      <c r="V211" s="314">
        <v>5</v>
      </c>
      <c r="W211" s="315">
        <f t="shared" si="10"/>
        <v>5</v>
      </c>
      <c r="X211" s="36">
        <f t="shared" si="11"/>
        <v>9.3699999999999999E-3</v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2">
        <v>4680115882638</v>
      </c>
      <c r="E212" s="323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2">
        <v>4680115881938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2">
        <v>4607091387346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2">
        <v>4607091389807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9.2037037037037024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10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0.16797999999999996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7" t="s">
        <v>65</v>
      </c>
      <c r="V217" s="316">
        <f>IFERROR(SUM(V201:V215),"0")</f>
        <v>76.2</v>
      </c>
      <c r="W217" s="316">
        <f>IFERROR(SUM(W201:W215),"0")</f>
        <v>84.8</v>
      </c>
      <c r="X217" s="37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2">
        <v>4680115881914</v>
      </c>
      <c r="E219" s="323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2">
        <v>4607091387193</v>
      </c>
      <c r="E223" s="323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4"/>
      <c r="T223" s="34"/>
      <c r="U223" s="35" t="s">
        <v>65</v>
      </c>
      <c r="V223" s="314">
        <v>0</v>
      </c>
      <c r="W223" s="315">
        <f>IFERROR(IF(V223="",0,CEILING((V223/$H223),1)*$H223),"")</f>
        <v>0</v>
      </c>
      <c r="X223" s="36" t="str">
        <f>IFERROR(IF(W223=0,"",ROUNDUP(W223/H223,0)*0.00753),"")</f>
        <v/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2">
        <v>4607091387230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2">
        <v>4607091387285</v>
      </c>
      <c r="E225" s="323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2">
        <v>4607091389845</v>
      </c>
      <c r="E226" s="323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7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16">
        <f>IFERROR(V223/H223,"0")+IFERROR(V224/H224,"0")+IFERROR(V225/H225,"0")+IFERROR(V226/H226,"0")</f>
        <v>0</v>
      </c>
      <c r="W227" s="316">
        <f>IFERROR(W223/H223,"0")+IFERROR(W224/H224,"0")+IFERROR(W225/H225,"0")+IFERROR(W226/H226,"0")</f>
        <v>0</v>
      </c>
      <c r="X227" s="316">
        <f>IFERROR(IF(X223="",0,X223),"0")+IFERROR(IF(X224="",0,X224),"0")+IFERROR(IF(X225="",0,X225),"0")+IFERROR(IF(X226="",0,X226),"0")</f>
        <v>0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16">
        <f>IFERROR(SUM(V223:V226),"0")</f>
        <v>0</v>
      </c>
      <c r="W228" s="316">
        <f>IFERROR(SUM(W223:W226),"0")</f>
        <v>0</v>
      </c>
      <c r="X228" s="37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2">
        <v>4607091387766</v>
      </c>
      <c r="E230" s="323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4"/>
      <c r="T230" s="34"/>
      <c r="U230" s="35" t="s">
        <v>65</v>
      </c>
      <c r="V230" s="314">
        <v>104</v>
      </c>
      <c r="W230" s="315">
        <f t="shared" ref="W230:W238" si="12">IFERROR(IF(V230="",0,CEILING((V230/$H230),1)*$H230),"")</f>
        <v>105.3</v>
      </c>
      <c r="X230" s="36">
        <f>IFERROR(IF(W230=0,"",ROUNDUP(W230/H230,0)*0.02175),"")</f>
        <v>0.28275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2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2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2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626" t="s">
        <v>382</v>
      </c>
      <c r="O233" s="325"/>
      <c r="P233" s="325"/>
      <c r="Q233" s="325"/>
      <c r="R233" s="323"/>
      <c r="S233" s="34"/>
      <c r="T233" s="34"/>
      <c r="U233" s="35" t="s">
        <v>65</v>
      </c>
      <c r="V233" s="314">
        <v>12.6</v>
      </c>
      <c r="W233" s="315">
        <f t="shared" si="12"/>
        <v>12.600000000000001</v>
      </c>
      <c r="X233" s="36">
        <f>IFERROR(IF(W233=0,"",ROUNDUP(W233/H233,0)*0.00753),"")</f>
        <v>4.5179999999999998E-2</v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2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385</v>
      </c>
      <c r="O234" s="325"/>
      <c r="P234" s="325"/>
      <c r="Q234" s="325"/>
      <c r="R234" s="323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2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4"/>
      <c r="T235" s="34"/>
      <c r="U235" s="35" t="s">
        <v>65</v>
      </c>
      <c r="V235" s="314">
        <v>18</v>
      </c>
      <c r="W235" s="315">
        <f t="shared" si="12"/>
        <v>18</v>
      </c>
      <c r="X235" s="36">
        <f>IFERROR(IF(W235=0,"",ROUNDUP(W235/H235,0)*0.00937),"")</f>
        <v>4.6850000000000003E-2</v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2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2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2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23.839506172839506</v>
      </c>
      <c r="W239" s="316">
        <f>IFERROR(W230/H230,"0")+IFERROR(W231/H231,"0")+IFERROR(W232/H232,"0")+IFERROR(W233/H233,"0")+IFERROR(W234/H234,"0")+IFERROR(W235/H235,"0")+IFERROR(W236/H236,"0")+IFERROR(W237/H237,"0")+IFERROR(W238/H238,"0")</f>
        <v>24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0.37478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7" t="s">
        <v>65</v>
      </c>
      <c r="V240" s="316">
        <f>IFERROR(SUM(V230:V238),"0")</f>
        <v>134.6</v>
      </c>
      <c r="W240" s="316">
        <f>IFERROR(SUM(W230:W238),"0")</f>
        <v>135.9</v>
      </c>
      <c r="X240" s="37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2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4"/>
      <c r="T242" s="34"/>
      <c r="U242" s="35" t="s">
        <v>65</v>
      </c>
      <c r="V242" s="314">
        <v>16</v>
      </c>
      <c r="W242" s="315">
        <f>IFERROR(IF(V242="",0,CEILING((V242/$H242),1)*$H242),"")</f>
        <v>16.8</v>
      </c>
      <c r="X242" s="36">
        <f>IFERROR(IF(W242=0,"",ROUNDUP(W242/H242,0)*0.02175),"")</f>
        <v>4.3499999999999997E-2</v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2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4"/>
      <c r="T243" s="34"/>
      <c r="U243" s="35" t="s">
        <v>65</v>
      </c>
      <c r="V243" s="314">
        <v>32</v>
      </c>
      <c r="W243" s="315">
        <f>IFERROR(IF(V243="",0,CEILING((V243/$H243),1)*$H243),"")</f>
        <v>39</v>
      </c>
      <c r="X243" s="36">
        <f>IFERROR(IF(W243=0,"",ROUNDUP(W243/H243,0)*0.02175),"")</f>
        <v>0.10874999999999999</v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2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9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16">
        <f>IFERROR(V242/H242,"0")+IFERROR(V243/H243,"0")+IFERROR(V244/H244,"0")</f>
        <v>6.0073260073260073</v>
      </c>
      <c r="W245" s="316">
        <f>IFERROR(W242/H242,"0")+IFERROR(W243/H243,"0")+IFERROR(W244/H244,"0")</f>
        <v>7</v>
      </c>
      <c r="X245" s="316">
        <f>IFERROR(IF(X242="",0,X242),"0")+IFERROR(IF(X243="",0,X243),"0")+IFERROR(IF(X244="",0,X244),"0")</f>
        <v>0.15225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16">
        <f>IFERROR(SUM(V242:V244),"0")</f>
        <v>48</v>
      </c>
      <c r="W246" s="316">
        <f>IFERROR(SUM(W242:W244),"0")</f>
        <v>55.8</v>
      </c>
      <c r="X246" s="37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2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402</v>
      </c>
      <c r="O248" s="325"/>
      <c r="P248" s="325"/>
      <c r="Q248" s="325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2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405</v>
      </c>
      <c r="O249" s="325"/>
      <c r="P249" s="325"/>
      <c r="Q249" s="325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2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2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2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2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2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09"/>
      <c r="Z259" s="309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2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4"/>
      <c r="T261" s="34"/>
      <c r="U261" s="35" t="s">
        <v>65</v>
      </c>
      <c r="V261" s="314">
        <v>16</v>
      </c>
      <c r="W261" s="315">
        <f t="shared" ref="W261:W267" si="13">IFERROR(IF(V261="",0,CEILING((V261/$H261),1)*$H261),"")</f>
        <v>21.6</v>
      </c>
      <c r="X261" s="36">
        <f>IFERROR(IF(W261=0,"",ROUNDUP(W261/H261,0)*0.02175),"")</f>
        <v>4.3499999999999997E-2</v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2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2">
        <v>4607091387452</v>
      </c>
      <c r="E263" s="323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2">
        <v>4607091387452</v>
      </c>
      <c r="E264" s="323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336" t="s">
        <v>424</v>
      </c>
      <c r="O264" s="325"/>
      <c r="P264" s="325"/>
      <c r="Q264" s="325"/>
      <c r="R264" s="323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2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2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4"/>
      <c r="T266" s="34"/>
      <c r="U266" s="35" t="s">
        <v>65</v>
      </c>
      <c r="V266" s="314">
        <v>0</v>
      </c>
      <c r="W266" s="315">
        <f t="shared" si="13"/>
        <v>0</v>
      </c>
      <c r="X266" s="36" t="str">
        <f>IFERROR(IF(W266=0,"",ROUNDUP(W266/H266,0)*0.00937),"")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2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7" t="s">
        <v>67</v>
      </c>
      <c r="V268" s="316">
        <f>IFERROR(V261/H261,"0")+IFERROR(V262/H262,"0")+IFERROR(V263/H263,"0")+IFERROR(V264/H264,"0")+IFERROR(V265/H265,"0")+IFERROR(V266/H266,"0")+IFERROR(V267/H267,"0")</f>
        <v>1.4814814814814814</v>
      </c>
      <c r="W268" s="316">
        <f>IFERROR(W261/H261,"0")+IFERROR(W262/H262,"0")+IFERROR(W263/H263,"0")+IFERROR(W264/H264,"0")+IFERROR(W265/H265,"0")+IFERROR(W266/H266,"0")+IFERROR(W267/H267,"0")</f>
        <v>2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4.3499999999999997E-2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7" t="s">
        <v>65</v>
      </c>
      <c r="V269" s="316">
        <f>IFERROR(SUM(V261:V267),"0")</f>
        <v>16</v>
      </c>
      <c r="W269" s="316">
        <f>IFERROR(SUM(W261:W267),"0")</f>
        <v>21.6</v>
      </c>
      <c r="X269" s="37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2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2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09"/>
      <c r="Z275" s="309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2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2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4"/>
      <c r="T281" s="34"/>
      <c r="U281" s="35" t="s">
        <v>65</v>
      </c>
      <c r="V281" s="314">
        <v>21</v>
      </c>
      <c r="W281" s="315">
        <f>IFERROR(IF(V281="",0,CEILING((V281/$H281),1)*$H281),"")</f>
        <v>24.299999999999997</v>
      </c>
      <c r="X281" s="36">
        <f>IFERROR(IF(W281=0,"",ROUNDUP(W281/H281,0)*0.02175),"")</f>
        <v>6.5250000000000002E-2</v>
      </c>
      <c r="Y281" s="56"/>
      <c r="Z281" s="57"/>
      <c r="AD281" s="58"/>
      <c r="BA281" s="216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16">
        <f>IFERROR(V281/H281,"0")</f>
        <v>2.5925925925925926</v>
      </c>
      <c r="W282" s="316">
        <f>IFERROR(W281/H281,"0")</f>
        <v>3</v>
      </c>
      <c r="X282" s="316">
        <f>IFERROR(IF(X281="",0,X281),"0")</f>
        <v>6.5250000000000002E-2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16">
        <f>IFERROR(SUM(V281:V281),"0")</f>
        <v>21</v>
      </c>
      <c r="W283" s="316">
        <f>IFERROR(SUM(W281:W281),"0")</f>
        <v>24.299999999999997</v>
      </c>
      <c r="X283" s="37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2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4"/>
      <c r="T285" s="34"/>
      <c r="U285" s="35" t="s">
        <v>65</v>
      </c>
      <c r="V285" s="314">
        <v>2.2799999999999998</v>
      </c>
      <c r="W285" s="315">
        <f>IFERROR(IF(V285="",0,CEILING((V285/$H285),1)*$H285),"")</f>
        <v>2.2799999999999998</v>
      </c>
      <c r="X285" s="36">
        <f>IFERROR(IF(W285=0,"",ROUNDUP(W285/H285,0)*0.00753),"")</f>
        <v>7.5300000000000002E-3</v>
      </c>
      <c r="Y285" s="56"/>
      <c r="Z285" s="57"/>
      <c r="AD285" s="58"/>
      <c r="BA285" s="217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16">
        <f>IFERROR(V285/H285,"0")</f>
        <v>1</v>
      </c>
      <c r="W286" s="316">
        <f>IFERROR(W285/H285,"0")</f>
        <v>1</v>
      </c>
      <c r="X286" s="316">
        <f>IFERROR(IF(X285="",0,X285),"0")</f>
        <v>7.5300000000000002E-3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16">
        <f>IFERROR(SUM(V285:V285),"0")</f>
        <v>2.2799999999999998</v>
      </c>
      <c r="W287" s="316">
        <f>IFERROR(SUM(W285:W285),"0")</f>
        <v>2.2799999999999998</v>
      </c>
      <c r="X287" s="37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2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8"/>
      <c r="Z292" s="48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09"/>
      <c r="Z293" s="309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2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4"/>
      <c r="T295" s="34"/>
      <c r="U295" s="35" t="s">
        <v>65</v>
      </c>
      <c r="V295" s="314">
        <v>240</v>
      </c>
      <c r="W295" s="315">
        <f t="shared" ref="W295:W302" si="14">IFERROR(IF(V295="",0,CEILING((V295/$H295),1)*$H295),"")</f>
        <v>240</v>
      </c>
      <c r="X295" s="36">
        <f>IFERROR(IF(W295=0,"",ROUNDUP(W295/H295,0)*0.02175),"")</f>
        <v>0.34799999999999998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2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2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4"/>
      <c r="T297" s="34"/>
      <c r="U297" s="35" t="s">
        <v>65</v>
      </c>
      <c r="V297" s="314">
        <v>60</v>
      </c>
      <c r="W297" s="315">
        <f t="shared" si="14"/>
        <v>60</v>
      </c>
      <c r="X297" s="36">
        <f>IFERROR(IF(W297=0,"",ROUNDUP(W297/H297,0)*0.02175),"")</f>
        <v>8.6999999999999994E-2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2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2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4"/>
      <c r="T299" s="34"/>
      <c r="U299" s="35" t="s">
        <v>65</v>
      </c>
      <c r="V299" s="314">
        <v>30</v>
      </c>
      <c r="W299" s="315">
        <f t="shared" si="14"/>
        <v>30</v>
      </c>
      <c r="X299" s="36">
        <f>IFERROR(IF(W299=0,"",ROUNDUP(W299/H299,0)*0.02175),"")</f>
        <v>4.3499999999999997E-2</v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2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6" t="s">
        <v>455</v>
      </c>
      <c r="O300" s="325"/>
      <c r="P300" s="325"/>
      <c r="Q300" s="325"/>
      <c r="R300" s="323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2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4"/>
      <c r="T301" s="34"/>
      <c r="U301" s="35" t="s">
        <v>65</v>
      </c>
      <c r="V301" s="314">
        <v>5</v>
      </c>
      <c r="W301" s="315">
        <f t="shared" si="14"/>
        <v>5</v>
      </c>
      <c r="X301" s="36">
        <f>IFERROR(IF(W301=0,"",ROUNDUP(W301/H301,0)*0.00937),"")</f>
        <v>9.3699999999999999E-3</v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2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4"/>
      <c r="T302" s="34"/>
      <c r="U302" s="35" t="s">
        <v>65</v>
      </c>
      <c r="V302" s="314">
        <v>0</v>
      </c>
      <c r="W302" s="315">
        <f t="shared" si="14"/>
        <v>0</v>
      </c>
      <c r="X302" s="36" t="str">
        <f>IFERROR(IF(W302=0,"",ROUNDUP(W302/H302,0)*0.00937),"")</f>
        <v/>
      </c>
      <c r="Y302" s="56"/>
      <c r="Z302" s="57"/>
      <c r="AD302" s="58"/>
      <c r="BA302" s="226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23</v>
      </c>
      <c r="W303" s="316">
        <f>IFERROR(W295/H295,"0")+IFERROR(W296/H296,"0")+IFERROR(W297/H297,"0")+IFERROR(W298/H298,"0")+IFERROR(W299/H299,"0")+IFERROR(W300/H300,"0")+IFERROR(W301/H301,"0")+IFERROR(W302/H302,"0")</f>
        <v>23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0.48786999999999991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7" t="s">
        <v>65</v>
      </c>
      <c r="V304" s="316">
        <f>IFERROR(SUM(V295:V302),"0")</f>
        <v>335</v>
      </c>
      <c r="W304" s="316">
        <f>IFERROR(SUM(W295:W302),"0")</f>
        <v>335</v>
      </c>
      <c r="X304" s="37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2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4"/>
      <c r="T306" s="34"/>
      <c r="U306" s="35" t="s">
        <v>65</v>
      </c>
      <c r="V306" s="314">
        <v>180</v>
      </c>
      <c r="W306" s="315">
        <f>IFERROR(IF(V306="",0,CEILING((V306/$H306),1)*$H306),"")</f>
        <v>180</v>
      </c>
      <c r="X306" s="36">
        <f>IFERROR(IF(W306=0,"",ROUNDUP(W306/H306,0)*0.02175),"")</f>
        <v>0.26100000000000001</v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2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456" t="s">
        <v>464</v>
      </c>
      <c r="O307" s="325"/>
      <c r="P307" s="325"/>
      <c r="Q307" s="325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2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9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16">
        <f>IFERROR(V306/H306,"0")+IFERROR(V307/H307,"0")+IFERROR(V308/H308,"0")</f>
        <v>12</v>
      </c>
      <c r="W309" s="316">
        <f>IFERROR(W306/H306,"0")+IFERROR(W307/H307,"0")+IFERROR(W308/H308,"0")</f>
        <v>12</v>
      </c>
      <c r="X309" s="316">
        <f>IFERROR(IF(X306="",0,X306),"0")+IFERROR(IF(X307="",0,X307),"0")+IFERROR(IF(X308="",0,X308),"0")</f>
        <v>0.26100000000000001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16">
        <f>IFERROR(SUM(V306:V308),"0")</f>
        <v>180</v>
      </c>
      <c r="W310" s="316">
        <f>IFERROR(SUM(W306:W308),"0")</f>
        <v>180</v>
      </c>
      <c r="X310" s="37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2">
        <v>4607091384260</v>
      </c>
      <c r="E312" s="323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0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16">
        <f>IFERROR(SUM(V312:V312),"0")</f>
        <v>0</v>
      </c>
      <c r="W314" s="316">
        <f>IFERROR(SUM(W312:W312),"0")</f>
        <v>0</v>
      </c>
      <c r="X314" s="37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2">
        <v>4607091384673</v>
      </c>
      <c r="E316" s="323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4"/>
      <c r="T316" s="34"/>
      <c r="U316" s="35" t="s">
        <v>65</v>
      </c>
      <c r="V316" s="314">
        <v>0</v>
      </c>
      <c r="W316" s="31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1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7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65</v>
      </c>
      <c r="V318" s="316">
        <f>IFERROR(SUM(V316:V316),"0")</f>
        <v>0</v>
      </c>
      <c r="W318" s="316">
        <f>IFERROR(SUM(W316:W316),"0")</f>
        <v>0</v>
      </c>
      <c r="X318" s="37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09"/>
      <c r="Z319" s="309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2">
        <v>4607091384185</v>
      </c>
      <c r="E321" s="323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4"/>
      <c r="T321" s="34"/>
      <c r="U321" s="35" t="s">
        <v>65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2">
        <v>4607091384192</v>
      </c>
      <c r="E322" s="323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2">
        <v>4680115881907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2">
        <v>4607091384680</v>
      </c>
      <c r="E324" s="323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7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7" t="s">
        <v>65</v>
      </c>
      <c r="V326" s="316">
        <f>IFERROR(SUM(V321:V324),"0")</f>
        <v>0</v>
      </c>
      <c r="W326" s="316">
        <f>IFERROR(SUM(W321:W324),"0")</f>
        <v>0</v>
      </c>
      <c r="X326" s="37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2">
        <v>4607091384802</v>
      </c>
      <c r="E328" s="323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4"/>
      <c r="T328" s="34"/>
      <c r="U328" s="35" t="s">
        <v>65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2">
        <v>4607091384826</v>
      </c>
      <c r="E329" s="323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16">
        <f>IFERROR(SUM(V328:V329),"0")</f>
        <v>0</v>
      </c>
      <c r="W331" s="316">
        <f>IFERROR(SUM(W328:W329),"0")</f>
        <v>0</v>
      </c>
      <c r="X331" s="37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2">
        <v>4607091384246</v>
      </c>
      <c r="E333" s="323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4"/>
      <c r="T333" s="34"/>
      <c r="U333" s="35" t="s">
        <v>65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2">
        <v>4680115881976</v>
      </c>
      <c r="E334" s="323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2">
        <v>4607091384253</v>
      </c>
      <c r="E335" s="323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2">
        <v>4680115881969</v>
      </c>
      <c r="E336" s="323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16">
        <f>IFERROR(SUM(V333:V336),"0")</f>
        <v>0</v>
      </c>
      <c r="W338" s="316">
        <f>IFERROR(SUM(W333:W336),"0")</f>
        <v>0</v>
      </c>
      <c r="X338" s="37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2">
        <v>4607091389357</v>
      </c>
      <c r="E340" s="323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8"/>
      <c r="Z343" s="48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09"/>
      <c r="Z344" s="309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2">
        <v>4607091389708</v>
      </c>
      <c r="E346" s="323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2">
        <v>4607091389692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2">
        <v>4607091389753</v>
      </c>
      <c r="E351" s="323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4"/>
      <c r="T351" s="34"/>
      <c r="U351" s="35" t="s">
        <v>65</v>
      </c>
      <c r="V351" s="314">
        <v>0</v>
      </c>
      <c r="W351" s="315">
        <f t="shared" ref="W351:W363" si="15"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2">
        <v>4607091389760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4"/>
      <c r="T352" s="34"/>
      <c r="U352" s="35" t="s">
        <v>65</v>
      </c>
      <c r="V352" s="314">
        <v>0</v>
      </c>
      <c r="W352" s="315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2">
        <v>4607091389746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4"/>
      <c r="T353" s="34"/>
      <c r="U353" s="35" t="s">
        <v>65</v>
      </c>
      <c r="V353" s="314">
        <v>0</v>
      </c>
      <c r="W353" s="315">
        <f t="shared" si="15"/>
        <v>0</v>
      </c>
      <c r="X353" s="36" t="str">
        <f>IFERROR(IF(W353=0,"",ROUNDUP(W353/H353,0)*0.00753),"")</f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2">
        <v>4680115882928</v>
      </c>
      <c r="E354" s="323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2">
        <v>4680115883147</v>
      </c>
      <c r="E355" s="323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2">
        <v>4607091384338</v>
      </c>
      <c r="E356" s="323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2">
        <v>4680115883154</v>
      </c>
      <c r="E357" s="323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2">
        <v>4607091389524</v>
      </c>
      <c r="E358" s="323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2">
        <v>4680115883161</v>
      </c>
      <c r="E359" s="323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2">
        <v>4607091384345</v>
      </c>
      <c r="E360" s="323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2">
        <v>4680115883178</v>
      </c>
      <c r="E361" s="323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2">
        <v>4607091389531</v>
      </c>
      <c r="E362" s="323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2">
        <v>4680115883185</v>
      </c>
      <c r="E363" s="323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423" t="s">
        <v>526</v>
      </c>
      <c r="O363" s="325"/>
      <c r="P363" s="325"/>
      <c r="Q363" s="325"/>
      <c r="R363" s="323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16">
        <f>IFERROR(SUM(V351:V363),"0")</f>
        <v>0</v>
      </c>
      <c r="W365" s="316">
        <f>IFERROR(SUM(W351:W363),"0")</f>
        <v>0</v>
      </c>
      <c r="X365" s="37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2">
        <v>4607091389685</v>
      </c>
      <c r="E367" s="323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2">
        <v>4607091389654</v>
      </c>
      <c r="E368" s="323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2">
        <v>4607091384352</v>
      </c>
      <c r="E369" s="323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2">
        <v>4607091389661</v>
      </c>
      <c r="E370" s="323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2">
        <v>4680115881648</v>
      </c>
      <c r="E374" s="323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2">
        <v>4680115884359</v>
      </c>
      <c r="E378" s="323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452" t="s">
        <v>541</v>
      </c>
      <c r="O378" s="325"/>
      <c r="P378" s="325"/>
      <c r="Q378" s="325"/>
      <c r="R378" s="323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2">
        <v>4680115884335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574" t="s">
        <v>544</v>
      </c>
      <c r="O379" s="325"/>
      <c r="P379" s="325"/>
      <c r="Q379" s="325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2">
        <v>4680115884113</v>
      </c>
      <c r="E380" s="323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518" t="s">
        <v>547</v>
      </c>
      <c r="O380" s="325"/>
      <c r="P380" s="325"/>
      <c r="Q380" s="325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2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365" t="s">
        <v>550</v>
      </c>
      <c r="O381" s="325"/>
      <c r="P381" s="325"/>
      <c r="Q381" s="325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2">
        <v>4680115884090</v>
      </c>
      <c r="E385" s="323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643" t="s">
        <v>553</v>
      </c>
      <c r="O385" s="325"/>
      <c r="P385" s="325"/>
      <c r="Q385" s="325"/>
      <c r="R385" s="323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2">
        <v>4680115882997</v>
      </c>
      <c r="E386" s="323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472" t="s">
        <v>556</v>
      </c>
      <c r="O386" s="325"/>
      <c r="P386" s="325"/>
      <c r="Q386" s="325"/>
      <c r="R386" s="323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09"/>
      <c r="Z389" s="309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2">
        <v>4607091389388</v>
      </c>
      <c r="E391" s="323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4"/>
      <c r="T391" s="34"/>
      <c r="U391" s="35" t="s">
        <v>65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2">
        <v>4607091389364</v>
      </c>
      <c r="E392" s="323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7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65</v>
      </c>
      <c r="V394" s="316">
        <f>IFERROR(SUM(V391:V392),"0")</f>
        <v>0</v>
      </c>
      <c r="W394" s="316">
        <f>IFERROR(SUM(W391:W392),"0")</f>
        <v>0</v>
      </c>
      <c r="X394" s="37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2">
        <v>4607091389739</v>
      </c>
      <c r="E396" s="323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4"/>
      <c r="T396" s="34"/>
      <c r="U396" s="35" t="s">
        <v>65</v>
      </c>
      <c r="V396" s="314">
        <v>0</v>
      </c>
      <c r="W396" s="315">
        <f t="shared" ref="W396:W402" si="17"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2">
        <v>4680115883048</v>
      </c>
      <c r="E397" s="323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2">
        <v>4607091389425</v>
      </c>
      <c r="E398" s="323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2">
        <v>4680115882911</v>
      </c>
      <c r="E399" s="323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372" t="s">
        <v>570</v>
      </c>
      <c r="O399" s="325"/>
      <c r="P399" s="325"/>
      <c r="Q399" s="325"/>
      <c r="R399" s="323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2">
        <v>4680115880771</v>
      </c>
      <c r="E400" s="323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2">
        <v>4607091389500</v>
      </c>
      <c r="E401" s="323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2">
        <v>4680115881983</v>
      </c>
      <c r="E402" s="323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7" t="s">
        <v>67</v>
      </c>
      <c r="V403" s="316">
        <f>IFERROR(V396/H396,"0")+IFERROR(V397/H397,"0")+IFERROR(V398/H398,"0")+IFERROR(V399/H399,"0")+IFERROR(V400/H400,"0")+IFERROR(V401/H401,"0")+IFERROR(V402/H402,"0")</f>
        <v>0</v>
      </c>
      <c r="W403" s="316">
        <f>IFERROR(W396/H396,"0")+IFERROR(W397/H397,"0")+IFERROR(W398/H398,"0")+IFERROR(W399/H399,"0")+IFERROR(W400/H400,"0")+IFERROR(W401/H401,"0")+IFERROR(W402/H402,"0")</f>
        <v>0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65</v>
      </c>
      <c r="V404" s="316">
        <f>IFERROR(SUM(V396:V402),"0")</f>
        <v>0</v>
      </c>
      <c r="W404" s="316">
        <f>IFERROR(SUM(W396:W402),"0")</f>
        <v>0</v>
      </c>
      <c r="X404" s="37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2">
        <v>4680115882980</v>
      </c>
      <c r="E406" s="323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8"/>
      <c r="Z409" s="48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09"/>
      <c r="Z410" s="309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2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4"/>
      <c r="T412" s="34"/>
      <c r="U412" s="35" t="s">
        <v>65</v>
      </c>
      <c r="V412" s="314">
        <v>12</v>
      </c>
      <c r="W412" s="315">
        <f t="shared" ref="W412:W420" si="18">IFERROR(IF(V412="",0,CEILING((V412/$H412),1)*$H412),"")</f>
        <v>15.84</v>
      </c>
      <c r="X412" s="36">
        <f>IFERROR(IF(W412=0,"",ROUNDUP(W412/H412,0)*0.01196),"")</f>
        <v>3.5880000000000002E-2</v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2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4"/>
      <c r="T413" s="34"/>
      <c r="U413" s="35" t="s">
        <v>65</v>
      </c>
      <c r="V413" s="314">
        <v>24</v>
      </c>
      <c r="W413" s="315">
        <f t="shared" si="18"/>
        <v>26.400000000000002</v>
      </c>
      <c r="X413" s="36">
        <f>IFERROR(IF(W413=0,"",ROUNDUP(W413/H413,0)*0.01196),"")</f>
        <v>5.9799999999999999E-2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2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4"/>
      <c r="T414" s="34"/>
      <c r="U414" s="35" t="s">
        <v>65</v>
      </c>
      <c r="V414" s="314">
        <v>6</v>
      </c>
      <c r="W414" s="315">
        <f t="shared" si="18"/>
        <v>10.56</v>
      </c>
      <c r="X414" s="36">
        <f>IFERROR(IF(W414=0,"",ROUNDUP(W414/H414,0)*0.01196),"")</f>
        <v>2.392E-2</v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2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4"/>
      <c r="T415" s="34"/>
      <c r="U415" s="35" t="s">
        <v>65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2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2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2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2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2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7.9545454545454533</v>
      </c>
      <c r="W421" s="316">
        <f>IFERROR(W412/H412,"0")+IFERROR(W413/H413,"0")+IFERROR(W414/H414,"0")+IFERROR(W415/H415,"0")+IFERROR(W416/H416,"0")+IFERROR(W417/H417,"0")+IFERROR(W418/H418,"0")+IFERROR(W419/H419,"0")+IFERROR(W420/H420,"0")</f>
        <v>10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0.1196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7" t="s">
        <v>65</v>
      </c>
      <c r="V422" s="316">
        <f>IFERROR(SUM(V412:V420),"0")</f>
        <v>42</v>
      </c>
      <c r="W422" s="316">
        <f>IFERROR(SUM(W412:W420),"0")</f>
        <v>52.800000000000004</v>
      </c>
      <c r="X422" s="37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2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4"/>
      <c r="T424" s="34"/>
      <c r="U424" s="35" t="s">
        <v>65</v>
      </c>
      <c r="V424" s="314">
        <v>18</v>
      </c>
      <c r="W424" s="315">
        <f>IFERROR(IF(V424="",0,CEILING((V424/$H424),1)*$H424),"")</f>
        <v>21.12</v>
      </c>
      <c r="X424" s="36">
        <f>IFERROR(IF(W424=0,"",ROUNDUP(W424/H424,0)*0.01196),"")</f>
        <v>4.7840000000000001E-2</v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2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7" t="s">
        <v>67</v>
      </c>
      <c r="V426" s="316">
        <f>IFERROR(V424/H424,"0")+IFERROR(V425/H425,"0")</f>
        <v>3.4090909090909087</v>
      </c>
      <c r="W426" s="316">
        <f>IFERROR(W424/H424,"0")+IFERROR(W425/H425,"0")</f>
        <v>4</v>
      </c>
      <c r="X426" s="316">
        <f>IFERROR(IF(X424="",0,X424),"0")+IFERROR(IF(X425="",0,X425),"0")</f>
        <v>4.7840000000000001E-2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7" t="s">
        <v>65</v>
      </c>
      <c r="V427" s="316">
        <f>IFERROR(SUM(V424:V425),"0")</f>
        <v>18</v>
      </c>
      <c r="W427" s="316">
        <f>IFERROR(SUM(W424:W425),"0")</f>
        <v>21.12</v>
      </c>
      <c r="X427" s="37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2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4"/>
      <c r="T429" s="34"/>
      <c r="U429" s="35" t="s">
        <v>65</v>
      </c>
      <c r="V429" s="314">
        <v>18</v>
      </c>
      <c r="W429" s="315">
        <f t="shared" ref="W429:W434" si="19">IFERROR(IF(V429="",0,CEILING((V429/$H429),1)*$H429),"")</f>
        <v>21.12</v>
      </c>
      <c r="X429" s="36">
        <f>IFERROR(IF(W429=0,"",ROUNDUP(W429/H429,0)*0.01196),"")</f>
        <v>4.7840000000000001E-2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2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4"/>
      <c r="T430" s="34"/>
      <c r="U430" s="35" t="s">
        <v>65</v>
      </c>
      <c r="V430" s="314">
        <v>6</v>
      </c>
      <c r="W430" s="315">
        <f t="shared" si="19"/>
        <v>10.56</v>
      </c>
      <c r="X430" s="36">
        <f>IFERROR(IF(W430=0,"",ROUNDUP(W430/H430,0)*0.01196),"")</f>
        <v>2.392E-2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2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4"/>
      <c r="T431" s="34"/>
      <c r="U431" s="35" t="s">
        <v>65</v>
      </c>
      <c r="V431" s="314">
        <v>18</v>
      </c>
      <c r="W431" s="315">
        <f t="shared" si="19"/>
        <v>21.12</v>
      </c>
      <c r="X431" s="36">
        <f>IFERROR(IF(W431=0,"",ROUNDUP(W431/H431,0)*0.01196),"")</f>
        <v>4.7840000000000001E-2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2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9" t="s">
        <v>610</v>
      </c>
      <c r="O432" s="325"/>
      <c r="P432" s="325"/>
      <c r="Q432" s="325"/>
      <c r="R432" s="323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2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2" t="s">
        <v>613</v>
      </c>
      <c r="O433" s="325"/>
      <c r="P433" s="325"/>
      <c r="Q433" s="325"/>
      <c r="R433" s="323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2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616</v>
      </c>
      <c r="O434" s="325"/>
      <c r="P434" s="325"/>
      <c r="Q434" s="325"/>
      <c r="R434" s="323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16">
        <f>IFERROR(V429/H429,"0")+IFERROR(V430/H430,"0")+IFERROR(V431/H431,"0")+IFERROR(V432/H432,"0")+IFERROR(V433/H433,"0")+IFERROR(V434/H434,"0")</f>
        <v>7.9545454545454533</v>
      </c>
      <c r="W435" s="316">
        <f>IFERROR(W429/H429,"0")+IFERROR(W430/H430,"0")+IFERROR(W431/H431,"0")+IFERROR(W432/H432,"0")+IFERROR(W433/H433,"0")+IFERROR(W434/H434,"0")</f>
        <v>10</v>
      </c>
      <c r="X435" s="316">
        <f>IFERROR(IF(X429="",0,X429),"0")+IFERROR(IF(X430="",0,X430),"0")+IFERROR(IF(X431="",0,X431),"0")+IFERROR(IF(X432="",0,X432),"0")+IFERROR(IF(X433="",0,X433),"0")+IFERROR(IF(X434="",0,X434),"0")</f>
        <v>0.11960000000000001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16">
        <f>IFERROR(SUM(V429:V434),"0")</f>
        <v>42</v>
      </c>
      <c r="W436" s="316">
        <f>IFERROR(SUM(W429:W434),"0")</f>
        <v>52.8</v>
      </c>
      <c r="X436" s="37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2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2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8"/>
      <c r="Z442" s="48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09"/>
      <c r="Z443" s="309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2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625</v>
      </c>
      <c r="O445" s="325"/>
      <c r="P445" s="325"/>
      <c r="Q445" s="325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2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628</v>
      </c>
      <c r="O446" s="325"/>
      <c r="P446" s="325"/>
      <c r="Q446" s="325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9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2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7" t="s">
        <v>631</v>
      </c>
      <c r="O450" s="325"/>
      <c r="P450" s="325"/>
      <c r="Q450" s="325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2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0" t="s">
        <v>634</v>
      </c>
      <c r="O451" s="325"/>
      <c r="P451" s="325"/>
      <c r="Q451" s="325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2">
        <v>4640242180816</v>
      </c>
      <c r="E455" s="323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41" t="s">
        <v>637</v>
      </c>
      <c r="O455" s="325"/>
      <c r="P455" s="325"/>
      <c r="Q455" s="325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2">
        <v>4640242180595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79" t="s">
        <v>640</v>
      </c>
      <c r="O456" s="325"/>
      <c r="P456" s="325"/>
      <c r="Q456" s="325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3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67</v>
      </c>
      <c r="V457" s="316">
        <f>IFERROR(V455/H455,"0")+IFERROR(V456/H456,"0")</f>
        <v>0</v>
      </c>
      <c r="W457" s="316">
        <f>IFERROR(W455/H455,"0")+IFERROR(W456/H456,"0")</f>
        <v>0</v>
      </c>
      <c r="X457" s="316">
        <f>IFERROR(IF(X455="",0,X455),"0")+IFERROR(IF(X456="",0,X456),"0")</f>
        <v>0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7" t="s">
        <v>65</v>
      </c>
      <c r="V458" s="316">
        <f>IFERROR(SUM(V455:V456),"0")</f>
        <v>0</v>
      </c>
      <c r="W458" s="316">
        <f>IFERROR(SUM(W455:W456),"0")</f>
        <v>0</v>
      </c>
      <c r="X458" s="37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2">
        <v>4640242180540</v>
      </c>
      <c r="E460" s="323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335" t="s">
        <v>643</v>
      </c>
      <c r="O460" s="325"/>
      <c r="P460" s="325"/>
      <c r="Q460" s="325"/>
      <c r="R460" s="323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2">
        <v>4640242180557</v>
      </c>
      <c r="E461" s="323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1" t="s">
        <v>646</v>
      </c>
      <c r="O461" s="325"/>
      <c r="P461" s="325"/>
      <c r="Q461" s="325"/>
      <c r="R461" s="323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09"/>
      <c r="Z464" s="309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2">
        <v>4680115880870</v>
      </c>
      <c r="E466" s="323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6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7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65</v>
      </c>
      <c r="V468" s="316">
        <f>IFERROR(SUM(V466:V466),"0")</f>
        <v>0</v>
      </c>
      <c r="W468" s="316">
        <f>IFERROR(SUM(W466:W466),"0")</f>
        <v>0</v>
      </c>
      <c r="X468" s="37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1011.48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1075.2</v>
      </c>
      <c r="X469" s="37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1059.2203281163283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1126.6999999999998</v>
      </c>
      <c r="X470" s="37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2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2</v>
      </c>
      <c r="X471" s="37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7" t="s">
        <v>65</v>
      </c>
      <c r="V472" s="316">
        <f>GrossWeightTotal+PalletQtyTotal*25</f>
        <v>1109.2203281163283</v>
      </c>
      <c r="W472" s="316">
        <f>GrossWeightTotalR+PalletQtyTotalR*25</f>
        <v>1176.6999999999998</v>
      </c>
      <c r="X472" s="37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110.28406161739494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119</v>
      </c>
      <c r="X473" s="37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2.0804300000000002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11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1" t="s">
        <v>579</v>
      </c>
      <c r="S476" s="320" t="s">
        <v>621</v>
      </c>
      <c r="T476" s="441"/>
      <c r="U476" s="312"/>
      <c r="Z476" s="52"/>
      <c r="AC476" s="312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12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10.8</v>
      </c>
      <c r="D479" s="46">
        <f>IFERROR(W55*1,"0")+IFERROR(W56*1,"0")+IFERROR(W57*1,"0")+IFERROR(W58*1,"0")</f>
        <v>54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35.6</v>
      </c>
      <c r="F479" s="46">
        <f>IFERROR(W130*1,"0")+IFERROR(W131*1,"0")+IFERROR(W132*1,"0")</f>
        <v>8.4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0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276.5</v>
      </c>
      <c r="K479" s="312"/>
      <c r="L479" s="46">
        <f>IFERROR(W261*1,"0")+IFERROR(W262*1,"0")+IFERROR(W263*1,"0")+IFERROR(W264*1,"0")+IFERROR(W265*1,"0")+IFERROR(W266*1,"0")+IFERROR(W267*1,"0")+IFERROR(W271*1,"0")+IFERROR(W272*1,"0")</f>
        <v>21.6</v>
      </c>
      <c r="M479" s="46">
        <f>IFERROR(W277*1,"0")+IFERROR(W281*1,"0")+IFERROR(W285*1,"0")+IFERROR(W289*1,"0")</f>
        <v>26.58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515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Q479" s="46">
        <f>IFERROR(W391*1,"0")+IFERROR(W392*1,"0")+IFERROR(W396*1,"0")+IFERROR(W397*1,"0")+IFERROR(W398*1,"0")+IFERROR(W399*1,"0")+IFERROR(W400*1,"0")+IFERROR(W401*1,"0")+IFERROR(W402*1,"0")+IFERROR(W406*1,"0")</f>
        <v>0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126.72000000000001</v>
      </c>
      <c r="S479" s="46">
        <f>IFERROR(W445*1,"0")+IFERROR(W446*1,"0")+IFERROR(W450*1,"0")+IFERROR(W451*1,"0")+IFERROR(W455*1,"0")+IFERROR(W456*1,"0")+IFERROR(W460*1,"0")+IFERROR(W461*1,"0")</f>
        <v>0</v>
      </c>
      <c r="T479" s="46">
        <f>IFERROR(W466*1,"0")</f>
        <v>0</v>
      </c>
      <c r="U479" s="312"/>
      <c r="Z479" s="52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A174:X174"/>
    <mergeCell ref="N376:T376"/>
    <mergeCell ref="D397:E397"/>
    <mergeCell ref="N324:R324"/>
    <mergeCell ref="D196:E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A19:X19"/>
    <mergeCell ref="N81:T81"/>
    <mergeCell ref="D102:E102"/>
    <mergeCell ref="N88:R8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A34:X34"/>
    <mergeCell ref="N158:R158"/>
    <mergeCell ref="D201:E201"/>
    <mergeCell ref="A276:X276"/>
    <mergeCell ref="D130:E130"/>
    <mergeCell ref="A270:X270"/>
    <mergeCell ref="A83:X83"/>
    <mergeCell ref="D188:E188"/>
    <mergeCell ref="D68:E6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G476:M476"/>
    <mergeCell ref="N451:R451"/>
    <mergeCell ref="N329:R329"/>
    <mergeCell ref="D335:E335"/>
    <mergeCell ref="D424:E424"/>
    <mergeCell ref="D399:E399"/>
    <mergeCell ref="N274:T274"/>
    <mergeCell ref="D295:E295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N145:R145"/>
    <mergeCell ref="D182:E182"/>
    <mergeCell ref="N163:R163"/>
    <mergeCell ref="N138:R138"/>
    <mergeCell ref="N168:R168"/>
    <mergeCell ref="D132:E132"/>
    <mergeCell ref="N281:R281"/>
    <mergeCell ref="D153:E153"/>
    <mergeCell ref="D420:E420"/>
    <mergeCell ref="N256:R256"/>
    <mergeCell ref="N426:T426"/>
    <mergeCell ref="N364:T364"/>
    <mergeCell ref="A218:X218"/>
    <mergeCell ref="N220:T220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A62:X62"/>
    <mergeCell ref="N37:T37"/>
    <mergeCell ref="A44:M45"/>
    <mergeCell ref="N99:R99"/>
    <mergeCell ref="N74:R74"/>
    <mergeCell ref="D109:E109"/>
    <mergeCell ref="N101:R101"/>
    <mergeCell ref="N76:R76"/>
    <mergeCell ref="N89:R89"/>
    <mergeCell ref="N59:T59"/>
    <mergeCell ref="N109:R109"/>
    <mergeCell ref="A345:X345"/>
    <mergeCell ref="N416:R416"/>
    <mergeCell ref="N432:R432"/>
    <mergeCell ref="D434:E434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N303:T303"/>
    <mergeCell ref="D324:E324"/>
    <mergeCell ref="D148:E148"/>
    <mergeCell ref="D26:E26"/>
    <mergeCell ref="N55:R55"/>
    <mergeCell ref="D115:E115"/>
    <mergeCell ref="F9:G9"/>
    <mergeCell ref="N86:R86"/>
    <mergeCell ref="N213:R213"/>
    <mergeCell ref="D63:E63"/>
    <mergeCell ref="N304:T304"/>
    <mergeCell ref="N150:R150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N255:R255"/>
    <mergeCell ref="D96:E96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369:E369"/>
    <mergeCell ref="N386:R386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2023-12-05T11:08:11Z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