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8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W466" i="1"/>
  <c r="N466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W457" i="1" s="1"/>
  <c r="W453" i="1"/>
  <c r="V453" i="1"/>
  <c r="V452" i="1"/>
  <c r="X451" i="1"/>
  <c r="W451" i="1"/>
  <c r="W450" i="1"/>
  <c r="V448" i="1"/>
  <c r="V447" i="1"/>
  <c r="W446" i="1"/>
  <c r="X446" i="1" s="1"/>
  <c r="W445" i="1"/>
  <c r="S479" i="1" s="1"/>
  <c r="V441" i="1"/>
  <c r="W440" i="1"/>
  <c r="V440" i="1"/>
  <c r="W439" i="1"/>
  <c r="X439" i="1" s="1"/>
  <c r="N439" i="1"/>
  <c r="W438" i="1"/>
  <c r="W441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W398" i="1"/>
  <c r="Q479" i="1" s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X393" i="1" s="1"/>
  <c r="W391" i="1"/>
  <c r="N391" i="1"/>
  <c r="V388" i="1"/>
  <c r="V387" i="1"/>
  <c r="X386" i="1"/>
  <c r="W386" i="1"/>
  <c r="W385" i="1"/>
  <c r="W388" i="1" s="1"/>
  <c r="W383" i="1"/>
  <c r="V383" i="1"/>
  <c r="V382" i="1"/>
  <c r="W381" i="1"/>
  <c r="X381" i="1" s="1"/>
  <c r="W380" i="1"/>
  <c r="X380" i="1" s="1"/>
  <c r="W379" i="1"/>
  <c r="X379" i="1" s="1"/>
  <c r="X378" i="1"/>
  <c r="W378" i="1"/>
  <c r="V376" i="1"/>
  <c r="W375" i="1"/>
  <c r="V375" i="1"/>
  <c r="W374" i="1"/>
  <c r="N374" i="1"/>
  <c r="V372" i="1"/>
  <c r="V371" i="1"/>
  <c r="W370" i="1"/>
  <c r="X370" i="1" s="1"/>
  <c r="N370" i="1"/>
  <c r="W369" i="1"/>
  <c r="X369" i="1" s="1"/>
  <c r="N369" i="1"/>
  <c r="X368" i="1"/>
  <c r="W368" i="1"/>
  <c r="N368" i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N351" i="1"/>
  <c r="V349" i="1"/>
  <c r="W348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X334" i="1"/>
  <c r="W334" i="1"/>
  <c r="N334" i="1"/>
  <c r="W333" i="1"/>
  <c r="X333" i="1" s="1"/>
  <c r="N333" i="1"/>
  <c r="V331" i="1"/>
  <c r="W330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X323" i="1"/>
  <c r="W323" i="1"/>
  <c r="N323" i="1"/>
  <c r="W322" i="1"/>
  <c r="W325" i="1" s="1"/>
  <c r="N322" i="1"/>
  <c r="W321" i="1"/>
  <c r="N321" i="1"/>
  <c r="V318" i="1"/>
  <c r="V317" i="1"/>
  <c r="W316" i="1"/>
  <c r="W317" i="1" s="1"/>
  <c r="N316" i="1"/>
  <c r="V314" i="1"/>
  <c r="W313" i="1"/>
  <c r="V313" i="1"/>
  <c r="W312" i="1"/>
  <c r="N312" i="1"/>
  <c r="V310" i="1"/>
  <c r="V309" i="1"/>
  <c r="W308" i="1"/>
  <c r="X308" i="1" s="1"/>
  <c r="N308" i="1"/>
  <c r="W307" i="1"/>
  <c r="X307" i="1" s="1"/>
  <c r="W306" i="1"/>
  <c r="W310" i="1" s="1"/>
  <c r="N306" i="1"/>
  <c r="V304" i="1"/>
  <c r="V303" i="1"/>
  <c r="X302" i="1"/>
  <c r="W302" i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X296" i="1"/>
  <c r="W296" i="1"/>
  <c r="N296" i="1"/>
  <c r="X295" i="1"/>
  <c r="W295" i="1"/>
  <c r="N295" i="1"/>
  <c r="V291" i="1"/>
  <c r="V290" i="1"/>
  <c r="W289" i="1"/>
  <c r="X289" i="1" s="1"/>
  <c r="X290" i="1" s="1"/>
  <c r="N289" i="1"/>
  <c r="V287" i="1"/>
  <c r="V286" i="1"/>
  <c r="X285" i="1"/>
  <c r="X286" i="1" s="1"/>
  <c r="W285" i="1"/>
  <c r="N285" i="1"/>
  <c r="V283" i="1"/>
  <c r="V282" i="1"/>
  <c r="W281" i="1"/>
  <c r="X281" i="1" s="1"/>
  <c r="X282" i="1" s="1"/>
  <c r="N281" i="1"/>
  <c r="V279" i="1"/>
  <c r="V278" i="1"/>
  <c r="X277" i="1"/>
  <c r="X278" i="1" s="1"/>
  <c r="W277" i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W263" i="1"/>
  <c r="X263" i="1" s="1"/>
  <c r="N263" i="1"/>
  <c r="X262" i="1"/>
  <c r="W262" i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W257" i="1" s="1"/>
  <c r="N254" i="1"/>
  <c r="V252" i="1"/>
  <c r="W251" i="1"/>
  <c r="V251" i="1"/>
  <c r="W250" i="1"/>
  <c r="X250" i="1" s="1"/>
  <c r="N250" i="1"/>
  <c r="X249" i="1"/>
  <c r="W249" i="1"/>
  <c r="W248" i="1"/>
  <c r="X248" i="1" s="1"/>
  <c r="W246" i="1"/>
  <c r="V246" i="1"/>
  <c r="V245" i="1"/>
  <c r="W244" i="1"/>
  <c r="X244" i="1" s="1"/>
  <c r="N244" i="1"/>
  <c r="X243" i="1"/>
  <c r="W243" i="1"/>
  <c r="N243" i="1"/>
  <c r="X242" i="1"/>
  <c r="X245" i="1" s="1"/>
  <c r="W242" i="1"/>
  <c r="W245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X234" i="1"/>
  <c r="W234" i="1"/>
  <c r="W233" i="1"/>
  <c r="X233" i="1" s="1"/>
  <c r="W232" i="1"/>
  <c r="X232" i="1" s="1"/>
  <c r="N232" i="1"/>
  <c r="W231" i="1"/>
  <c r="X231" i="1" s="1"/>
  <c r="N231" i="1"/>
  <c r="W230" i="1"/>
  <c r="W239" i="1" s="1"/>
  <c r="N230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X223" i="1" s="1"/>
  <c r="X227" i="1" s="1"/>
  <c r="N223" i="1"/>
  <c r="V221" i="1"/>
  <c r="W220" i="1"/>
  <c r="V220" i="1"/>
  <c r="W219" i="1"/>
  <c r="W221" i="1" s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W216" i="1" s="1"/>
  <c r="N203" i="1"/>
  <c r="W202" i="1"/>
  <c r="X202" i="1" s="1"/>
  <c r="N202" i="1"/>
  <c r="X201" i="1"/>
  <c r="W201" i="1"/>
  <c r="J479" i="1" s="1"/>
  <c r="N201" i="1"/>
  <c r="V198" i="1"/>
  <c r="W197" i="1"/>
  <c r="V197" i="1"/>
  <c r="X196" i="1"/>
  <c r="W196" i="1"/>
  <c r="N196" i="1"/>
  <c r="W195" i="1"/>
  <c r="X195" i="1" s="1"/>
  <c r="X197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W175" i="1"/>
  <c r="N175" i="1"/>
  <c r="V173" i="1"/>
  <c r="V172" i="1"/>
  <c r="W171" i="1"/>
  <c r="X171" i="1" s="1"/>
  <c r="N171" i="1"/>
  <c r="W170" i="1"/>
  <c r="W173" i="1" s="1"/>
  <c r="N170" i="1"/>
  <c r="W169" i="1"/>
  <c r="X169" i="1" s="1"/>
  <c r="N169" i="1"/>
  <c r="X168" i="1"/>
  <c r="W168" i="1"/>
  <c r="W172" i="1" s="1"/>
  <c r="N168" i="1"/>
  <c r="V166" i="1"/>
  <c r="W165" i="1"/>
  <c r="V165" i="1"/>
  <c r="X164" i="1"/>
  <c r="W164" i="1"/>
  <c r="N164" i="1"/>
  <c r="W163" i="1"/>
  <c r="X163" i="1" s="1"/>
  <c r="X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W154" i="1" s="1"/>
  <c r="N146" i="1"/>
  <c r="W145" i="1"/>
  <c r="H479" i="1" s="1"/>
  <c r="V142" i="1"/>
  <c r="V141" i="1"/>
  <c r="X140" i="1"/>
  <c r="W140" i="1"/>
  <c r="N140" i="1"/>
  <c r="W139" i="1"/>
  <c r="X139" i="1" s="1"/>
  <c r="N139" i="1"/>
  <c r="W138" i="1"/>
  <c r="W141" i="1" s="1"/>
  <c r="N138" i="1"/>
  <c r="V134" i="1"/>
  <c r="W133" i="1"/>
  <c r="V133" i="1"/>
  <c r="W132" i="1"/>
  <c r="X132" i="1" s="1"/>
  <c r="N132" i="1"/>
  <c r="W131" i="1"/>
  <c r="X131" i="1" s="1"/>
  <c r="N131" i="1"/>
  <c r="X130" i="1"/>
  <c r="X133" i="1" s="1"/>
  <c r="W130" i="1"/>
  <c r="V127" i="1"/>
  <c r="V126" i="1"/>
  <c r="W125" i="1"/>
  <c r="X125" i="1" s="1"/>
  <c r="W124" i="1"/>
  <c r="X124" i="1" s="1"/>
  <c r="N124" i="1"/>
  <c r="X123" i="1"/>
  <c r="W123" i="1"/>
  <c r="W122" i="1"/>
  <c r="X122" i="1" s="1"/>
  <c r="N122" i="1"/>
  <c r="W121" i="1"/>
  <c r="W126" i="1" s="1"/>
  <c r="N121" i="1"/>
  <c r="V119" i="1"/>
  <c r="V118" i="1"/>
  <c r="W117" i="1"/>
  <c r="X117" i="1" s="1"/>
  <c r="W116" i="1"/>
  <c r="X116" i="1" s="1"/>
  <c r="N116" i="1"/>
  <c r="W115" i="1"/>
  <c r="X115" i="1" s="1"/>
  <c r="X114" i="1"/>
  <c r="W114" i="1"/>
  <c r="W113" i="1"/>
  <c r="X113" i="1" s="1"/>
  <c r="X112" i="1"/>
  <c r="W112" i="1"/>
  <c r="W111" i="1"/>
  <c r="X111" i="1" s="1"/>
  <c r="X110" i="1"/>
  <c r="W110" i="1"/>
  <c r="N110" i="1"/>
  <c r="W109" i="1"/>
  <c r="X109" i="1" s="1"/>
  <c r="W108" i="1"/>
  <c r="X108" i="1" s="1"/>
  <c r="W107" i="1"/>
  <c r="W118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X86" i="1"/>
  <c r="W86" i="1"/>
  <c r="W85" i="1"/>
  <c r="X85" i="1" s="1"/>
  <c r="N85" i="1"/>
  <c r="W84" i="1"/>
  <c r="W91" i="1" s="1"/>
  <c r="V82" i="1"/>
  <c r="V81" i="1"/>
  <c r="X80" i="1"/>
  <c r="W80" i="1"/>
  <c r="N80" i="1"/>
  <c r="X79" i="1"/>
  <c r="W79" i="1"/>
  <c r="N79" i="1"/>
  <c r="W78" i="1"/>
  <c r="X78" i="1" s="1"/>
  <c r="N78" i="1"/>
  <c r="W77" i="1"/>
  <c r="X77" i="1" s="1"/>
  <c r="N77" i="1"/>
  <c r="X76" i="1"/>
  <c r="W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E479" i="1" s="1"/>
  <c r="V60" i="1"/>
  <c r="V59" i="1"/>
  <c r="W58" i="1"/>
  <c r="X58" i="1" s="1"/>
  <c r="X57" i="1"/>
  <c r="W57" i="1"/>
  <c r="N57" i="1"/>
  <c r="W56" i="1"/>
  <c r="X56" i="1" s="1"/>
  <c r="X59" i="1" s="1"/>
  <c r="X55" i="1"/>
  <c r="W55" i="1"/>
  <c r="D479" i="1" s="1"/>
  <c r="N55" i="1"/>
  <c r="W52" i="1"/>
  <c r="V52" i="1"/>
  <c r="W51" i="1"/>
  <c r="V51" i="1"/>
  <c r="X50" i="1"/>
  <c r="W50" i="1"/>
  <c r="N50" i="1"/>
  <c r="X49" i="1"/>
  <c r="X51" i="1" s="1"/>
  <c r="W49" i="1"/>
  <c r="C479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469" i="1" s="1"/>
  <c r="V23" i="1"/>
  <c r="W22" i="1"/>
  <c r="N22" i="1"/>
  <c r="H10" i="1"/>
  <c r="A9" i="1"/>
  <c r="F10" i="1" s="1"/>
  <c r="D7" i="1"/>
  <c r="O6" i="1"/>
  <c r="N2" i="1"/>
  <c r="X104" i="1" l="1"/>
  <c r="X303" i="1"/>
  <c r="X192" i="1"/>
  <c r="B479" i="1"/>
  <c r="W470" i="1"/>
  <c r="H9" i="1"/>
  <c r="V473" i="1"/>
  <c r="W24" i="1"/>
  <c r="W32" i="1"/>
  <c r="X84" i="1"/>
  <c r="X91" i="1" s="1"/>
  <c r="W92" i="1"/>
  <c r="W127" i="1"/>
  <c r="X138" i="1"/>
  <c r="X141" i="1" s="1"/>
  <c r="X146" i="1"/>
  <c r="W161" i="1"/>
  <c r="X158" i="1"/>
  <c r="X160" i="1" s="1"/>
  <c r="I479" i="1"/>
  <c r="W166" i="1"/>
  <c r="X170" i="1"/>
  <c r="X172" i="1" s="1"/>
  <c r="W198" i="1"/>
  <c r="X203" i="1"/>
  <c r="X216" i="1" s="1"/>
  <c r="X219" i="1"/>
  <c r="X220" i="1" s="1"/>
  <c r="W228" i="1"/>
  <c r="X251" i="1"/>
  <c r="W252" i="1"/>
  <c r="L479" i="1"/>
  <c r="W269" i="1"/>
  <c r="X306" i="1"/>
  <c r="X309" i="1" s="1"/>
  <c r="X322" i="1"/>
  <c r="W371" i="1"/>
  <c r="W376" i="1"/>
  <c r="X374" i="1"/>
  <c r="X375" i="1" s="1"/>
  <c r="W382" i="1"/>
  <c r="X398" i="1"/>
  <c r="W404" i="1"/>
  <c r="X426" i="1"/>
  <c r="X435" i="1"/>
  <c r="W448" i="1"/>
  <c r="A10" i="1"/>
  <c r="J9" i="1"/>
  <c r="W23" i="1"/>
  <c r="W60" i="1"/>
  <c r="W105" i="1"/>
  <c r="X121" i="1"/>
  <c r="X126" i="1" s="1"/>
  <c r="F479" i="1"/>
  <c r="W134" i="1"/>
  <c r="X145" i="1"/>
  <c r="X154" i="1" s="1"/>
  <c r="W160" i="1"/>
  <c r="W192" i="1"/>
  <c r="W227" i="1"/>
  <c r="X261" i="1"/>
  <c r="X268" i="1" s="1"/>
  <c r="W268" i="1"/>
  <c r="W273" i="1"/>
  <c r="W274" i="1"/>
  <c r="X271" i="1"/>
  <c r="X273" i="1" s="1"/>
  <c r="W278" i="1"/>
  <c r="W279" i="1"/>
  <c r="W286" i="1"/>
  <c r="W287" i="1"/>
  <c r="W303" i="1"/>
  <c r="N479" i="1"/>
  <c r="W304" i="1"/>
  <c r="W309" i="1"/>
  <c r="W314" i="1"/>
  <c r="X312" i="1"/>
  <c r="X313" i="1" s="1"/>
  <c r="O479" i="1"/>
  <c r="X321" i="1"/>
  <c r="W326" i="1"/>
  <c r="W337" i="1"/>
  <c r="R479" i="1"/>
  <c r="W422" i="1"/>
  <c r="W436" i="1"/>
  <c r="W452" i="1"/>
  <c r="X450" i="1"/>
  <c r="X452" i="1" s="1"/>
  <c r="W463" i="1"/>
  <c r="W462" i="1"/>
  <c r="T479" i="1"/>
  <c r="W468" i="1"/>
  <c r="X466" i="1"/>
  <c r="X467" i="1" s="1"/>
  <c r="W59" i="1"/>
  <c r="W82" i="1"/>
  <c r="W104" i="1"/>
  <c r="W119" i="1"/>
  <c r="W155" i="1"/>
  <c r="W193" i="1"/>
  <c r="X382" i="1"/>
  <c r="X421" i="1"/>
  <c r="W447" i="1"/>
  <c r="W471" i="1"/>
  <c r="M479" i="1"/>
  <c r="F9" i="1"/>
  <c r="X22" i="1"/>
  <c r="X23" i="1" s="1"/>
  <c r="X26" i="1"/>
  <c r="X32" i="1" s="1"/>
  <c r="X63" i="1"/>
  <c r="X81" i="1" s="1"/>
  <c r="W81" i="1"/>
  <c r="X107" i="1"/>
  <c r="X118" i="1" s="1"/>
  <c r="G479" i="1"/>
  <c r="W142" i="1"/>
  <c r="W282" i="1"/>
  <c r="W283" i="1"/>
  <c r="W290" i="1"/>
  <c r="W291" i="1"/>
  <c r="W318" i="1"/>
  <c r="X316" i="1"/>
  <c r="X317" i="1" s="1"/>
  <c r="X337" i="1"/>
  <c r="W338" i="1"/>
  <c r="P479" i="1"/>
  <c r="W364" i="1"/>
  <c r="W365" i="1"/>
  <c r="X351" i="1"/>
  <c r="X364" i="1" s="1"/>
  <c r="X367" i="1"/>
  <c r="X371" i="1" s="1"/>
  <c r="W387" i="1"/>
  <c r="X385" i="1"/>
  <c r="X387" i="1" s="1"/>
  <c r="X403" i="1"/>
  <c r="W435" i="1"/>
  <c r="X445" i="1"/>
  <c r="X447" i="1" s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72" i="1" l="1"/>
  <c r="X474" i="1"/>
  <c r="W469" i="1"/>
  <c r="W473" i="1"/>
  <c r="X325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<sst xmlns="http://schemas.openxmlformats.org/spreadsheetml/2006/main" count="2015" uniqueCount="697">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</sst>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/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0.375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50</v>
      </c>
      <c r="W109" s="315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54</v>
      </c>
      <c r="W114" s="315">
        <f t="shared" si="6"/>
        <v>54</v>
      </c>
      <c r="X114" s="36">
        <f>IFERROR(IF(W114=0,"",ROUNDUP(W114/H114,0)*0.00937),"")</f>
        <v>0.18740000000000001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25.952380952380953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26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0.31790000000000002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104</v>
      </c>
      <c r="W119" s="316">
        <f>IFERROR(SUM(W107:W117),"0")</f>
        <v>104.4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150</v>
      </c>
      <c r="W122" s="315">
        <f>IFERROR(IF(V122="",0,CEILING((V122/$H122),1)*$H122),"")</f>
        <v>153.9</v>
      </c>
      <c r="X122" s="36">
        <f>IFERROR(IF(W122=0,"",ROUNDUP(W122/H122,0)*0.02175),"")</f>
        <v>0.41324999999999995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18.518518518518519</v>
      </c>
      <c r="W126" s="316">
        <f>IFERROR(W121/H121,"0")+IFERROR(W122/H122,"0")+IFERROR(W123/H123,"0")+IFERROR(W124/H124,"0")+IFERROR(W125/H125,"0")</f>
        <v>19</v>
      </c>
      <c r="X126" s="316">
        <f>IFERROR(IF(X121="",0,X121),"0")+IFERROR(IF(X122="",0,X122),"0")+IFERROR(IF(X123="",0,X123),"0")+IFERROR(IF(X124="",0,X124),"0")+IFERROR(IF(X125="",0,X125),"0")</f>
        <v>0.41324999999999995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150</v>
      </c>
      <c r="W127" s="316">
        <f>IFERROR(SUM(W121:W125),"0")</f>
        <v>153.9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120</v>
      </c>
      <c r="W130" s="315">
        <f>IFERROR(IF(V130="",0,CEILING((V130/$H130),1)*$H130),"")</f>
        <v>126</v>
      </c>
      <c r="X130" s="36">
        <f>IFERROR(IF(W130=0,"",ROUNDUP(W130/H130,0)*0.02175),"")</f>
        <v>0.32624999999999998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14.285714285714285</v>
      </c>
      <c r="W133" s="316">
        <f>IFERROR(W130/H130,"0")+IFERROR(W131/H131,"0")+IFERROR(W132/H132,"0")</f>
        <v>15</v>
      </c>
      <c r="X133" s="316">
        <f>IFERROR(IF(X130="",0,X130),"0")+IFERROR(IF(X131="",0,X131),"0")+IFERROR(IF(X132="",0,X132),"0")</f>
        <v>0.32624999999999998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120</v>
      </c>
      <c r="W134" s="316">
        <f>IFERROR(SUM(W130:W132),"0")</f>
        <v>126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90</v>
      </c>
      <c r="W148" s="315">
        <f t="shared" si="7"/>
        <v>92.4</v>
      </c>
      <c r="X148" s="36">
        <f>IFERROR(IF(W148=0,"",ROUNDUP(W148/H148,0)*0.00753),"")</f>
        <v>0.16566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21.428571428571427</v>
      </c>
      <c r="W154" s="316">
        <f>IFERROR(W145/H145,"0")+IFERROR(W146/H146,"0")+IFERROR(W147/H147,"0")+IFERROR(W148/H148,"0")+IFERROR(W149/H149,"0")+IFERROR(W150/H150,"0")+IFERROR(W151/H151,"0")+IFERROR(W152/H152,"0")+IFERROR(W153/H153,"0")</f>
        <v>22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0.16566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90</v>
      </c>
      <c r="W155" s="316">
        <f>IFERROR(SUM(W145:W153),"0")</f>
        <v>92.4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250</v>
      </c>
      <c r="W168" s="315">
        <f>IFERROR(IF(V168="",0,CEILING((V168/$H168),1)*$H168),"")</f>
        <v>253.8</v>
      </c>
      <c r="X168" s="36">
        <f>IFERROR(IF(W168=0,"",ROUNDUP(W168/H168,0)*0.00937),"")</f>
        <v>0.44039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250</v>
      </c>
      <c r="W169" s="315">
        <f>IFERROR(IF(V169="",0,CEILING((V169/$H169),1)*$H169),"")</f>
        <v>253.8</v>
      </c>
      <c r="X169" s="36">
        <f>IFERROR(IF(W169=0,"",ROUNDUP(W169/H169,0)*0.00937),"")</f>
        <v>0.44039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250</v>
      </c>
      <c r="W170" s="315">
        <f>IFERROR(IF(V170="",0,CEILING((V170/$H170),1)*$H170),"")</f>
        <v>253.8</v>
      </c>
      <c r="X170" s="36">
        <f>IFERROR(IF(W170=0,"",ROUNDUP(W170/H170,0)*0.00937),"")</f>
        <v>0.44039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250</v>
      </c>
      <c r="W171" s="315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185.18518518518516</v>
      </c>
      <c r="W172" s="316">
        <f>IFERROR(W168/H168,"0")+IFERROR(W169/H169,"0")+IFERROR(W170/H170,"0")+IFERROR(W171/H171,"0")</f>
        <v>188</v>
      </c>
      <c r="X172" s="316">
        <f>IFERROR(IF(X168="",0,X168),"0")+IFERROR(IF(X169="",0,X169),"0")+IFERROR(IF(X170="",0,X170),"0")+IFERROR(IF(X171="",0,X171),"0")</f>
        <v>1.76156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1000</v>
      </c>
      <c r="W173" s="316">
        <f>IFERROR(SUM(W168:W171),"0")</f>
        <v>1015.2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250</v>
      </c>
      <c r="W176" s="315">
        <f t="shared" si="8"/>
        <v>252.29999999999998</v>
      </c>
      <c r="X176" s="36">
        <f>IFERROR(IF(W176=0,"",ROUNDUP(W176/H176,0)*0.02175),"")</f>
        <v>0.63074999999999992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310</v>
      </c>
      <c r="W179" s="315">
        <f t="shared" si="8"/>
        <v>312</v>
      </c>
      <c r="X179" s="36">
        <f>IFERROR(IF(W179=0,"",ROUNDUP(W179/H179,0)*0.02175),"")</f>
        <v>0.86999999999999988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48</v>
      </c>
      <c r="W191" s="315">
        <f t="shared" si="8"/>
        <v>48</v>
      </c>
      <c r="X191" s="36">
        <f t="shared" si="9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88.47922192749779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89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1.6513499999999999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608</v>
      </c>
      <c r="W193" s="316">
        <f>IFERROR(SUM(W175:W191),"0")</f>
        <v>612.29999999999995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176</v>
      </c>
      <c r="W196" s="315">
        <f>IFERROR(IF(V196="",0,CEILING((V196/$H196),1)*$H196),"")</f>
        <v>177.6</v>
      </c>
      <c r="X196" s="36">
        <f>IFERROR(IF(W196=0,"",ROUNDUP(W196/H196,0)*0.00753),"")</f>
        <v>0.55722000000000005</v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73.333333333333343</v>
      </c>
      <c r="W197" s="316">
        <f>IFERROR(W195/H195,"0")+IFERROR(W196/H196,"0")</f>
        <v>74</v>
      </c>
      <c r="X197" s="316">
        <f>IFERROR(IF(X195="",0,X195),"0")+IFERROR(IF(X196="",0,X196),"0")</f>
        <v>0.55722000000000005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176</v>
      </c>
      <c r="W198" s="316">
        <f>IFERROR(SUM(W195:W196),"0")</f>
        <v>177.6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0</v>
      </c>
      <c r="W217" s="316">
        <f>IFERROR(SUM(W201:W215),"0")</f>
        <v>0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80</v>
      </c>
      <c r="W223" s="315">
        <f>IFERROR(IF(V223="",0,CEILING((V223/$H223),1)*$H223),"")</f>
        <v>84</v>
      </c>
      <c r="X223" s="36">
        <f>IFERROR(IF(W223=0,"",ROUNDUP(W223/H223,0)*0.00753),"")</f>
        <v>0.15060000000000001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80</v>
      </c>
      <c r="W224" s="315">
        <f>IFERROR(IF(V224="",0,CEILING((V224/$H224),1)*$H224),"")</f>
        <v>84</v>
      </c>
      <c r="X224" s="36">
        <f>IFERROR(IF(W224=0,"",ROUNDUP(W224/H224,0)*0.00753),"")</f>
        <v>0.15060000000000001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38.095238095238095</v>
      </c>
      <c r="W227" s="316">
        <f>IFERROR(W223/H223,"0")+IFERROR(W224/H224,"0")+IFERROR(W225/H225,"0")+IFERROR(W226/H226,"0")</f>
        <v>40</v>
      </c>
      <c r="X227" s="316">
        <f>IFERROR(IF(X223="",0,X223),"0")+IFERROR(IF(X224="",0,X224),"0")+IFERROR(IF(X225="",0,X225),"0")+IFERROR(IF(X226="",0,X226),"0")</f>
        <v>0.30120000000000002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160</v>
      </c>
      <c r="W228" s="316">
        <f>IFERROR(SUM(W223:W226),"0")</f>
        <v>168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1750</v>
      </c>
      <c r="W230" s="315">
        <f t="shared" ref="W230:W238" si="12">IFERROR(IF(V230="",0,CEILING((V230/$H230),1)*$H230),"")</f>
        <v>1757.6999999999998</v>
      </c>
      <c r="X230" s="36">
        <f>IFERROR(IF(W230=0,"",ROUNDUP(W230/H230,0)*0.02175),"")</f>
        <v>4.7197499999999994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216.04938271604939</v>
      </c>
      <c r="W239" s="316">
        <f>IFERROR(W230/H230,"0")+IFERROR(W231/H231,"0")+IFERROR(W232/H232,"0")+IFERROR(W233/H233,"0")+IFERROR(W234/H234,"0")+IFERROR(W235/H235,"0")+IFERROR(W236/H236,"0")+IFERROR(W237/H237,"0")+IFERROR(W238/H238,"0")</f>
        <v>217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4.7197499999999994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1750</v>
      </c>
      <c r="W240" s="316">
        <f>IFERROR(SUM(W230:W238),"0")</f>
        <v>1757.6999999999998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700</v>
      </c>
      <c r="W243" s="315">
        <f>IFERROR(IF(V243="",0,CEILING((V243/$H243),1)*$H243),"")</f>
        <v>702</v>
      </c>
      <c r="X243" s="36">
        <f>IFERROR(IF(W243=0,"",ROUNDUP(W243/H243,0)*0.02175),"")</f>
        <v>1.9574999999999998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50</v>
      </c>
      <c r="W244" s="315">
        <f>IFERROR(IF(V244="",0,CEILING((V244/$H244),1)*$H244),"")</f>
        <v>50.400000000000006</v>
      </c>
      <c r="X244" s="36">
        <f>IFERROR(IF(W244=0,"",ROUNDUP(W244/H244,0)*0.02175),"")</f>
        <v>0.1305</v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95.695970695970701</v>
      </c>
      <c r="W245" s="316">
        <f>IFERROR(W242/H242,"0")+IFERROR(W243/H243,"0")+IFERROR(W244/H244,"0")</f>
        <v>96</v>
      </c>
      <c r="X245" s="316">
        <f>IFERROR(IF(X242="",0,X242),"0")+IFERROR(IF(X243="",0,X243),"0")+IFERROR(IF(X244="",0,X244),"0")</f>
        <v>2.0879999999999996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750</v>
      </c>
      <c r="W246" s="316">
        <f>IFERROR(SUM(W242:W244),"0")</f>
        <v>752.4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10</v>
      </c>
      <c r="W250" s="315">
        <f>IFERROR(IF(V250="",0,CEILING((V250/$H250),1)*$H250),"")</f>
        <v>10.199999999999999</v>
      </c>
      <c r="X250" s="36">
        <f>IFERROR(IF(W250=0,"",ROUNDUP(W250/H250,0)*0.00753),"")</f>
        <v>3.0120000000000001E-2</v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3.9215686274509807</v>
      </c>
      <c r="W251" s="316">
        <f>IFERROR(W248/H248,"0")+IFERROR(W249/H249,"0")+IFERROR(W250/H250,"0")</f>
        <v>4</v>
      </c>
      <c r="X251" s="316">
        <f>IFERROR(IF(X248="",0,X248),"0")+IFERROR(IF(X249="",0,X249),"0")+IFERROR(IF(X250="",0,X250),"0")</f>
        <v>3.0120000000000001E-2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10</v>
      </c>
      <c r="W252" s="316">
        <f>IFERROR(SUM(W248:W250),"0")</f>
        <v>10.199999999999999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150</v>
      </c>
      <c r="W271" s="315">
        <f>IFERROR(IF(V271="",0,CEILING((V271/$H271),1)*$H271),"")</f>
        <v>153.29999999999998</v>
      </c>
      <c r="X271" s="36">
        <f>IFERROR(IF(W271=0,"",ROUNDUP(W271/H271,0)*0.00753),"")</f>
        <v>0.26355000000000001</v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34.246575342465754</v>
      </c>
      <c r="W273" s="316">
        <f>IFERROR(W271/H271,"0")+IFERROR(W272/H272,"0")</f>
        <v>35</v>
      </c>
      <c r="X273" s="316">
        <f>IFERROR(IF(X271="",0,X271),"0")+IFERROR(IF(X272="",0,X272),"0")</f>
        <v>0.26355000000000001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150</v>
      </c>
      <c r="W274" s="316">
        <f>IFERROR(SUM(W271:W272),"0")</f>
        <v>153.29999999999998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1500</v>
      </c>
      <c r="W295" s="315">
        <f t="shared" ref="W295:W302" si="14">IFERROR(IF(V295="",0,CEILING((V295/$H295),1)*$H295),"")</f>
        <v>1500</v>
      </c>
      <c r="X295" s="36">
        <f>IFERROR(IF(W295=0,"",ROUNDUP(W295/H295,0)*0.02175),"")</f>
        <v>2.1749999999999998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4500</v>
      </c>
      <c r="W297" s="315">
        <f t="shared" si="14"/>
        <v>4500</v>
      </c>
      <c r="X297" s="36">
        <f>IFERROR(IF(W297=0,"",ROUNDUP(W297/H297,0)*0.02175),"")</f>
        <v>6.5249999999999995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0</v>
      </c>
      <c r="W299" s="315">
        <f t="shared" si="14"/>
        <v>0</v>
      </c>
      <c r="X299" s="36" t="str">
        <f>IFERROR(IF(W299=0,"",ROUNDUP(W299/H299,0)*0.02175),"")</f>
        <v/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400</v>
      </c>
      <c r="W303" s="316">
        <f>IFERROR(W295/H295,"0")+IFERROR(W296/H296,"0")+IFERROR(W297/H297,"0")+IFERROR(W298/H298,"0")+IFERROR(W299/H299,"0")+IFERROR(W300/H300,"0")+IFERROR(W301/H301,"0")+IFERROR(W302/H302,"0")</f>
        <v>400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8.6999999999999993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6000</v>
      </c>
      <c r="W304" s="316">
        <f>IFERROR(SUM(W295:W302),"0")</f>
        <v>6000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750</v>
      </c>
      <c r="W306" s="315">
        <f>IFERROR(IF(V306="",0,CEILING((V306/$H306),1)*$H306),"")</f>
        <v>750</v>
      </c>
      <c r="X306" s="36">
        <f>IFERROR(IF(W306=0,"",ROUNDUP(W306/H306,0)*0.02175),"")</f>
        <v>1.0874999999999999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50</v>
      </c>
      <c r="W309" s="316">
        <f>IFERROR(W306/H306,"0")+IFERROR(W307/H307,"0")+IFERROR(W308/H308,"0")</f>
        <v>50</v>
      </c>
      <c r="X309" s="316">
        <f>IFERROR(IF(X306="",0,X306),"0")+IFERROR(IF(X307="",0,X307),"0")+IFERROR(IF(X308="",0,X308),"0")</f>
        <v>1.0874999999999999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750</v>
      </c>
      <c r="W310" s="316">
        <f>IFERROR(SUM(W306:W308),"0")</f>
        <v>750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520</v>
      </c>
      <c r="W312" s="315">
        <f>IFERROR(IF(V312="",0,CEILING((V312/$H312),1)*$H312),"")</f>
        <v>522.6</v>
      </c>
      <c r="X312" s="36">
        <f>IFERROR(IF(W312=0,"",ROUNDUP(W312/H312,0)*0.02175),"")</f>
        <v>1.4572499999999999</v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66.666666666666671</v>
      </c>
      <c r="W313" s="316">
        <f>IFERROR(W312/H312,"0")</f>
        <v>67</v>
      </c>
      <c r="X313" s="316">
        <f>IFERROR(IF(X312="",0,X312),"0")</f>
        <v>1.4572499999999999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520</v>
      </c>
      <c r="W314" s="316">
        <f>IFERROR(SUM(W312:W312),"0")</f>
        <v>522.6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550</v>
      </c>
      <c r="W316" s="315">
        <f>IFERROR(IF(V316="",0,CEILING((V316/$H316),1)*$H316),"")</f>
        <v>553.79999999999995</v>
      </c>
      <c r="X316" s="36">
        <f>IFERROR(IF(W316=0,"",ROUNDUP(W316/H316,0)*0.02175),"")</f>
        <v>1.5442499999999999</v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70.512820512820511</v>
      </c>
      <c r="W317" s="316">
        <f>IFERROR(W316/H316,"0")</f>
        <v>71</v>
      </c>
      <c r="X317" s="316">
        <f>IFERROR(IF(X316="",0,X316),"0")</f>
        <v>1.5442499999999999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550</v>
      </c>
      <c r="W318" s="316">
        <f>IFERROR(SUM(W316:W316),"0")</f>
        <v>553.79999999999995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320</v>
      </c>
      <c r="W328" s="315">
        <f>IFERROR(IF(V328="",0,CEILING((V328/$H328),1)*$H328),"")</f>
        <v>324.12</v>
      </c>
      <c r="X328" s="36">
        <f>IFERROR(IF(W328=0,"",ROUNDUP(W328/H328,0)*0.00753),"")</f>
        <v>0.55722000000000005</v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73.05936073059361</v>
      </c>
      <c r="W330" s="316">
        <f>IFERROR(W328/H328,"0")+IFERROR(W329/H329,"0")</f>
        <v>74</v>
      </c>
      <c r="X330" s="316">
        <f>IFERROR(IF(X328="",0,X328),"0")+IFERROR(IF(X329="",0,X329),"0")</f>
        <v>0.55722000000000005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320</v>
      </c>
      <c r="W331" s="316">
        <f>IFERROR(SUM(W328:W329),"0")</f>
        <v>324.12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450</v>
      </c>
      <c r="W353" s="315">
        <f t="shared" si="15"/>
        <v>453.6</v>
      </c>
      <c r="X353" s="36">
        <f>IFERROR(IF(W353=0,"",ROUNDUP(W353/H353,0)*0.00753),"")</f>
        <v>0.81324000000000007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107.14285714285714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108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0.81324000000000007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450</v>
      </c>
      <c r="W365" s="316">
        <f>IFERROR(SUM(W351:W363),"0")</f>
        <v>453.6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550</v>
      </c>
      <c r="W396" s="315">
        <f t="shared" ref="W396:W402" si="17">IFERROR(IF(V396="",0,CEILING((V396/$H396),1)*$H396),"")</f>
        <v>550.20000000000005</v>
      </c>
      <c r="X396" s="36">
        <f>IFERROR(IF(W396=0,"",ROUNDUP(W396/H396,0)*0.00753),"")</f>
        <v>0.98643000000000003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130.95238095238093</v>
      </c>
      <c r="W403" s="316">
        <f>IFERROR(W396/H396,"0")+IFERROR(W397/H397,"0")+IFERROR(W398/H398,"0")+IFERROR(W399/H399,"0")+IFERROR(W400/H400,"0")+IFERROR(W401/H401,"0")+IFERROR(W402/H402,"0")</f>
        <v>131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0.98643000000000003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550</v>
      </c>
      <c r="W404" s="316">
        <f>IFERROR(SUM(W396:W402),"0")</f>
        <v>550.20000000000005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100</v>
      </c>
      <c r="W415" s="315">
        <f t="shared" si="18"/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18.939393939393938</v>
      </c>
      <c r="W421" s="316">
        <f>IFERROR(W412/H412,"0")+IFERROR(W413/H413,"0")+IFERROR(W414/H414,"0")+IFERROR(W415/H415,"0")+IFERROR(W416/H416,"0")+IFERROR(W417/H417,"0")+IFERROR(W418/H418,"0")+IFERROR(W419/H419,"0")+IFERROR(W420/H420,"0")</f>
        <v>19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0.22724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100</v>
      </c>
      <c r="W422" s="316">
        <f>IFERROR(SUM(W412:W420),"0")</f>
        <v>100.32000000000001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300</v>
      </c>
      <c r="W429" s="315">
        <f t="shared" ref="W429:W434" si="19">IFERROR(IF(V429="",0,CEILING((V429/$H429),1)*$H429),"")</f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300</v>
      </c>
      <c r="W430" s="315">
        <f t="shared" si="19"/>
        <v>300.96000000000004</v>
      </c>
      <c r="X430" s="36">
        <f>IFERROR(IF(W430=0,"",ROUNDUP(W430/H430,0)*0.01196),"")</f>
        <v>0.68171999999999999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200</v>
      </c>
      <c r="W431" s="315">
        <f t="shared" si="19"/>
        <v>200.64000000000001</v>
      </c>
      <c r="X431" s="36">
        <f>IFERROR(IF(W431=0,"",ROUNDUP(W431/H431,0)*0.01196),"")</f>
        <v>0.45448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151.5151515151515</v>
      </c>
      <c r="W435" s="316">
        <f>IFERROR(W429/H429,"0")+IFERROR(W430/H430,"0")+IFERROR(W431/H431,"0")+IFERROR(W432/H432,"0")+IFERROR(W433/H433,"0")+IFERROR(W434/H434,"0")</f>
        <v>152</v>
      </c>
      <c r="X435" s="316">
        <f>IFERROR(IF(X429="",0,X429),"0")+IFERROR(IF(X430="",0,X430),"0")+IFERROR(IF(X431="",0,X431),"0")+IFERROR(IF(X432="",0,X432),"0")+IFERROR(IF(X433="",0,X433),"0")+IFERROR(IF(X434="",0,X434),"0")</f>
        <v>1.81792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800</v>
      </c>
      <c r="W436" s="316">
        <f>IFERROR(SUM(W429:W434),"0")</f>
        <v>802.56000000000006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200</v>
      </c>
      <c r="W446" s="315">
        <f>IFERROR(IF(V446="",0,CEILING((V446/$H446),1)*$H446),"")</f>
        <v>204</v>
      </c>
      <c r="X446" s="36">
        <f>IFERROR(IF(W446=0,"",ROUNDUP(W446/H446,0)*0.02175),"")</f>
        <v>0.36974999999999997</v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16.666666666666668</v>
      </c>
      <c r="W447" s="316">
        <f>IFERROR(W445/H445,"0")+IFERROR(W446/H446,"0")</f>
        <v>17</v>
      </c>
      <c r="X447" s="316">
        <f>IFERROR(IF(X445="",0,X445),"0")+IFERROR(IF(X446="",0,X446),"0")</f>
        <v>0.36974999999999997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200</v>
      </c>
      <c r="W448" s="316">
        <f>IFERROR(SUM(W445:W446),"0")</f>
        <v>204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80</v>
      </c>
      <c r="W455" s="315">
        <f>IFERROR(IF(V455="",0,CEILING((V455/$H455),1)*$H455),"")</f>
        <v>84</v>
      </c>
      <c r="X455" s="36">
        <f>IFERROR(IF(W455=0,"",ROUNDUP(W455/H455,0)*0.00753),"")</f>
        <v>0.15060000000000001</v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300</v>
      </c>
      <c r="W456" s="315">
        <f>IFERROR(IF(V456="",0,CEILING((V456/$H456),1)*$H456),"")</f>
        <v>302.40000000000003</v>
      </c>
      <c r="X456" s="36">
        <f>IFERROR(IF(W456=0,"",ROUNDUP(W456/H456,0)*0.00753),"")</f>
        <v>0.54215999999999998</v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90.476190476190482</v>
      </c>
      <c r="W457" s="316">
        <f>IFERROR(W455/H455,"0")+IFERROR(W456/H456,"0")</f>
        <v>92</v>
      </c>
      <c r="X457" s="316">
        <f>IFERROR(IF(X455="",0,X455),"0")+IFERROR(IF(X456="",0,X456),"0")</f>
        <v>0.69276000000000004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380</v>
      </c>
      <c r="W458" s="316">
        <f>IFERROR(SUM(W455:W456),"0")</f>
        <v>386.40000000000003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900</v>
      </c>
      <c r="W466" s="315">
        <f>IFERROR(IF(V466="",0,CEILING((V466/$H466),1)*$H466),"")</f>
        <v>904.8</v>
      </c>
      <c r="X466" s="36">
        <f>IFERROR(IF(W466=0,"",ROUNDUP(W466/H466,0)*0.02175),"")</f>
        <v>2.5229999999999997</v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115.38461538461539</v>
      </c>
      <c r="W467" s="316">
        <f>IFERROR(W466/H466,"0")</f>
        <v>116</v>
      </c>
      <c r="X467" s="316">
        <f>IFERROR(IF(X466="",0,X466),"0")</f>
        <v>2.5229999999999997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900</v>
      </c>
      <c r="W468" s="316">
        <f>IFERROR(SUM(W466:W466),"0")</f>
        <v>904.8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16588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16675.8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17436.697891508957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17529.714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29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29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18161.697891508957</v>
      </c>
      <c r="W472" s="316">
        <f>GrossWeightTotalR+PalletQtyTotalR*25</f>
        <v>18254.714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2106.5077650957132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2122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33.372369999999989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258.3</v>
      </c>
      <c r="F479" s="46">
        <f>IFERROR(W130*1,"0")+IFERROR(W131*1,"0")+IFERROR(W132*1,"0")</f>
        <v>126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92.4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1805.1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2688.2999999999997</v>
      </c>
      <c r="K479" s="312"/>
      <c r="L479" s="46">
        <f>IFERROR(W261*1,"0")+IFERROR(W262*1,"0")+IFERROR(W263*1,"0")+IFERROR(W264*1,"0")+IFERROR(W265*1,"0")+IFERROR(W266*1,"0")+IFERROR(W267*1,"0")+IFERROR(W271*1,"0")+IFERROR(W272*1,"0")</f>
        <v>153.29999999999998</v>
      </c>
      <c r="M479" s="46">
        <f>IFERROR(W277*1,"0")+IFERROR(W281*1,"0")+IFERROR(W285*1,"0")+IFERROR(W289*1,"0")</f>
        <v>0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7826.4000000000005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324.12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453.6</v>
      </c>
      <c r="Q479" s="46">
        <f>IFERROR(W391*1,"0")+IFERROR(W392*1,"0")+IFERROR(W396*1,"0")+IFERROR(W397*1,"0")+IFERROR(W398*1,"0")+IFERROR(W399*1,"0")+IFERROR(W400*1,"0")+IFERROR(W401*1,"0")+IFERROR(W402*1,"0")+IFERROR(W406*1,"0")</f>
        <v>550.20000000000005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902.88</v>
      </c>
      <c r="S479" s="46">
        <f>IFERROR(W445*1,"0")+IFERROR(W446*1,"0")+IFERROR(W450*1,"0")+IFERROR(W451*1,"0")+IFERROR(W455*1,"0")+IFERROR(W456*1,"0")+IFERROR(W460*1,"0")+IFERROR(W461*1,"0")</f>
        <v>590.40000000000009</v>
      </c>
      <c r="T479" s="46">
        <f>IFERROR(W466*1,"0")</f>
        <v>904.8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