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W448" i="1" s="1"/>
  <c r="W444" i="1"/>
  <c r="V444" i="1"/>
  <c r="V443" i="1"/>
  <c r="X442" i="1"/>
  <c r="W442" i="1"/>
  <c r="W441" i="1"/>
  <c r="V439" i="1"/>
  <c r="V438" i="1"/>
  <c r="W437" i="1"/>
  <c r="X437" i="1" s="1"/>
  <c r="X436" i="1"/>
  <c r="X438" i="1" s="1"/>
  <c r="W436" i="1"/>
  <c r="W439" i="1" s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W424" i="1"/>
  <c r="W426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Q470" i="1" s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9" i="1" s="1"/>
  <c r="W374" i="1"/>
  <c r="V374" i="1"/>
  <c r="V373" i="1"/>
  <c r="W372" i="1"/>
  <c r="X372" i="1" s="1"/>
  <c r="W371" i="1"/>
  <c r="X371" i="1" s="1"/>
  <c r="W370" i="1"/>
  <c r="X370" i="1" s="1"/>
  <c r="X369" i="1"/>
  <c r="W369" i="1"/>
  <c r="V367" i="1"/>
  <c r="W366" i="1"/>
  <c r="V366" i="1"/>
  <c r="W365" i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W347" i="1"/>
  <c r="X347" i="1" s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P470" i="1" s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W280" i="1"/>
  <c r="X280" i="1" s="1"/>
  <c r="X281" i="1" s="1"/>
  <c r="N280" i="1"/>
  <c r="V278" i="1"/>
  <c r="V277" i="1"/>
  <c r="X276" i="1"/>
  <c r="X277" i="1" s="1"/>
  <c r="W276" i="1"/>
  <c r="N276" i="1"/>
  <c r="V274" i="1"/>
  <c r="V273" i="1"/>
  <c r="W272" i="1"/>
  <c r="X272" i="1" s="1"/>
  <c r="X273" i="1" s="1"/>
  <c r="N272" i="1"/>
  <c r="V270" i="1"/>
  <c r="V269" i="1"/>
  <c r="X268" i="1"/>
  <c r="X269" i="1" s="1"/>
  <c r="W268" i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W259" i="1" s="1"/>
  <c r="W254" i="1"/>
  <c r="X254" i="1" s="1"/>
  <c r="N254" i="1"/>
  <c r="X253" i="1"/>
  <c r="W253" i="1"/>
  <c r="N253" i="1"/>
  <c r="X252" i="1"/>
  <c r="W252" i="1"/>
  <c r="N252" i="1"/>
  <c r="V249" i="1"/>
  <c r="V248" i="1"/>
  <c r="X247" i="1"/>
  <c r="W247" i="1"/>
  <c r="N247" i="1"/>
  <c r="W246" i="1"/>
  <c r="X246" i="1" s="1"/>
  <c r="N246" i="1"/>
  <c r="W245" i="1"/>
  <c r="W248" i="1" s="1"/>
  <c r="N245" i="1"/>
  <c r="V243" i="1"/>
  <c r="W242" i="1"/>
  <c r="V242" i="1"/>
  <c r="W241" i="1"/>
  <c r="X241" i="1" s="1"/>
  <c r="N241" i="1"/>
  <c r="X240" i="1"/>
  <c r="W240" i="1"/>
  <c r="W239" i="1"/>
  <c r="X239" i="1" s="1"/>
  <c r="W237" i="1"/>
  <c r="V237" i="1"/>
  <c r="V236" i="1"/>
  <c r="W235" i="1"/>
  <c r="X235" i="1" s="1"/>
  <c r="N235" i="1"/>
  <c r="X234" i="1"/>
  <c r="W234" i="1"/>
  <c r="N234" i="1"/>
  <c r="X233" i="1"/>
  <c r="W233" i="1"/>
  <c r="W236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X225" i="1"/>
  <c r="W225" i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W218" i="1" s="1"/>
  <c r="N215" i="1"/>
  <c r="W214" i="1"/>
  <c r="X214" i="1" s="1"/>
  <c r="N214" i="1"/>
  <c r="V212" i="1"/>
  <c r="V211" i="1"/>
  <c r="W210" i="1"/>
  <c r="W211" i="1" s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X203" i="1"/>
  <c r="W203" i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X195" i="1"/>
  <c r="W195" i="1"/>
  <c r="N195" i="1"/>
  <c r="W194" i="1"/>
  <c r="X194" i="1" s="1"/>
  <c r="N194" i="1"/>
  <c r="W193" i="1"/>
  <c r="N193" i="1"/>
  <c r="W190" i="1"/>
  <c r="V190" i="1"/>
  <c r="W189" i="1"/>
  <c r="V189" i="1"/>
  <c r="W188" i="1"/>
  <c r="X188" i="1" s="1"/>
  <c r="N188" i="1"/>
  <c r="X187" i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X178" i="1"/>
  <c r="W178" i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W173" i="1"/>
  <c r="X173" i="1" s="1"/>
  <c r="X172" i="1"/>
  <c r="W172" i="1"/>
  <c r="N172" i="1"/>
  <c r="W171" i="1"/>
  <c r="X171" i="1" s="1"/>
  <c r="N171" i="1"/>
  <c r="W170" i="1"/>
  <c r="X170" i="1" s="1"/>
  <c r="W169" i="1"/>
  <c r="X169" i="1" s="1"/>
  <c r="N169" i="1"/>
  <c r="X168" i="1"/>
  <c r="W168" i="1"/>
  <c r="X167" i="1"/>
  <c r="W167" i="1"/>
  <c r="N167" i="1"/>
  <c r="V165" i="1"/>
  <c r="V164" i="1"/>
  <c r="X163" i="1"/>
  <c r="W163" i="1"/>
  <c r="N163" i="1"/>
  <c r="X162" i="1"/>
  <c r="W162" i="1"/>
  <c r="N162" i="1"/>
  <c r="X161" i="1"/>
  <c r="W161" i="1"/>
  <c r="N161" i="1"/>
  <c r="W160" i="1"/>
  <c r="X160" i="1" s="1"/>
  <c r="X164" i="1" s="1"/>
  <c r="N160" i="1"/>
  <c r="W158" i="1"/>
  <c r="V158" i="1"/>
  <c r="X157" i="1"/>
  <c r="W157" i="1"/>
  <c r="V157" i="1"/>
  <c r="W156" i="1"/>
  <c r="X156" i="1" s="1"/>
  <c r="N156" i="1"/>
  <c r="X155" i="1"/>
  <c r="W155" i="1"/>
  <c r="V153" i="1"/>
  <c r="V152" i="1"/>
  <c r="W151" i="1"/>
  <c r="X151" i="1" s="1"/>
  <c r="X152" i="1" s="1"/>
  <c r="N151" i="1"/>
  <c r="X150" i="1"/>
  <c r="W150" i="1"/>
  <c r="N150" i="1"/>
  <c r="V147" i="1"/>
  <c r="V146" i="1"/>
  <c r="X145" i="1"/>
  <c r="W145" i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N141" i="1"/>
  <c r="X140" i="1"/>
  <c r="W140" i="1"/>
  <c r="N140" i="1"/>
  <c r="W139" i="1"/>
  <c r="X139" i="1" s="1"/>
  <c r="N139" i="1"/>
  <c r="X138" i="1"/>
  <c r="W138" i="1"/>
  <c r="N138" i="1"/>
  <c r="X137" i="1"/>
  <c r="X146" i="1" s="1"/>
  <c r="W137" i="1"/>
  <c r="W146" i="1" s="1"/>
  <c r="V134" i="1"/>
  <c r="V133" i="1"/>
  <c r="X132" i="1"/>
  <c r="W132" i="1"/>
  <c r="N132" i="1"/>
  <c r="W131" i="1"/>
  <c r="W133" i="1" s="1"/>
  <c r="N131" i="1"/>
  <c r="X130" i="1"/>
  <c r="W130" i="1"/>
  <c r="N130" i="1"/>
  <c r="V126" i="1"/>
  <c r="W125" i="1"/>
  <c r="V125" i="1"/>
  <c r="X124" i="1"/>
  <c r="W124" i="1"/>
  <c r="N124" i="1"/>
  <c r="X123" i="1"/>
  <c r="W123" i="1"/>
  <c r="N123" i="1"/>
  <c r="X122" i="1"/>
  <c r="X125" i="1" s="1"/>
  <c r="W122" i="1"/>
  <c r="F470" i="1" s="1"/>
  <c r="V119" i="1"/>
  <c r="V118" i="1"/>
  <c r="W117" i="1"/>
  <c r="X117" i="1" s="1"/>
  <c r="X116" i="1"/>
  <c r="W116" i="1"/>
  <c r="N116" i="1"/>
  <c r="X115" i="1"/>
  <c r="X118" i="1" s="1"/>
  <c r="W115" i="1"/>
  <c r="W118" i="1" s="1"/>
  <c r="X114" i="1"/>
  <c r="W114" i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X102" i="1"/>
  <c r="W102" i="1"/>
  <c r="W101" i="1"/>
  <c r="W110" i="1" s="1"/>
  <c r="V99" i="1"/>
  <c r="V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W92" i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X84" i="1"/>
  <c r="W84" i="1"/>
  <c r="W83" i="1"/>
  <c r="X83" i="1" s="1"/>
  <c r="X82" i="1"/>
  <c r="W82" i="1"/>
  <c r="W81" i="1"/>
  <c r="W87" i="1" s="1"/>
  <c r="N81" i="1"/>
  <c r="X80" i="1"/>
  <c r="W80" i="1"/>
  <c r="V78" i="1"/>
  <c r="V77" i="1"/>
  <c r="X76" i="1"/>
  <c r="W76" i="1"/>
  <c r="N76" i="1"/>
  <c r="X75" i="1"/>
  <c r="W75" i="1"/>
  <c r="N75" i="1"/>
  <c r="W74" i="1"/>
  <c r="X74" i="1" s="1"/>
  <c r="N74" i="1"/>
  <c r="X73" i="1"/>
  <c r="W73" i="1"/>
  <c r="N73" i="1"/>
  <c r="X72" i="1"/>
  <c r="W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W64" i="1"/>
  <c r="W78" i="1" s="1"/>
  <c r="N64" i="1"/>
  <c r="X63" i="1"/>
  <c r="W63" i="1"/>
  <c r="X62" i="1"/>
  <c r="W62" i="1"/>
  <c r="W77" i="1" s="1"/>
  <c r="V59" i="1"/>
  <c r="V58" i="1"/>
  <c r="W57" i="1"/>
  <c r="X57" i="1" s="1"/>
  <c r="X56" i="1"/>
  <c r="W56" i="1"/>
  <c r="N56" i="1"/>
  <c r="X55" i="1"/>
  <c r="W55" i="1"/>
  <c r="W58" i="1" s="1"/>
  <c r="X54" i="1"/>
  <c r="W54" i="1"/>
  <c r="D470" i="1" s="1"/>
  <c r="N54" i="1"/>
  <c r="W51" i="1"/>
  <c r="V51" i="1"/>
  <c r="W50" i="1"/>
  <c r="V50" i="1"/>
  <c r="X49" i="1"/>
  <c r="X50" i="1" s="1"/>
  <c r="W49" i="1"/>
  <c r="C470" i="1" s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0" i="1" s="1"/>
  <c r="V23" i="1"/>
  <c r="V464" i="1" s="1"/>
  <c r="X22" i="1"/>
  <c r="X23" i="1" s="1"/>
  <c r="W22" i="1"/>
  <c r="W23" i="1" s="1"/>
  <c r="N22" i="1"/>
  <c r="H10" i="1"/>
  <c r="F10" i="1"/>
  <c r="H9" i="1"/>
  <c r="F9" i="1"/>
  <c r="A9" i="1"/>
  <c r="A10" i="1" s="1"/>
  <c r="D7" i="1"/>
  <c r="O6" i="1"/>
  <c r="N2" i="1"/>
  <c r="X58" i="1" l="1"/>
  <c r="X77" i="1"/>
  <c r="X32" i="1"/>
  <c r="X294" i="1"/>
  <c r="W111" i="1"/>
  <c r="J9" i="1"/>
  <c r="X28" i="1"/>
  <c r="X64" i="1"/>
  <c r="X81" i="1"/>
  <c r="X87" i="1" s="1"/>
  <c r="X90" i="1"/>
  <c r="X98" i="1" s="1"/>
  <c r="X101" i="1"/>
  <c r="X110" i="1" s="1"/>
  <c r="G470" i="1"/>
  <c r="X131" i="1"/>
  <c r="X133" i="1" s="1"/>
  <c r="W134" i="1"/>
  <c r="W152" i="1"/>
  <c r="I470" i="1"/>
  <c r="W153" i="1"/>
  <c r="W165" i="1"/>
  <c r="W184" i="1"/>
  <c r="X189" i="1"/>
  <c r="J470" i="1"/>
  <c r="X218" i="1"/>
  <c r="W219" i="1"/>
  <c r="X242" i="1"/>
  <c r="W243" i="1"/>
  <c r="L470" i="1"/>
  <c r="W260" i="1"/>
  <c r="X255" i="1"/>
  <c r="X259" i="1" s="1"/>
  <c r="X297" i="1"/>
  <c r="X300" i="1" s="1"/>
  <c r="X313" i="1"/>
  <c r="W362" i="1"/>
  <c r="W367" i="1"/>
  <c r="X365" i="1"/>
  <c r="X366" i="1" s="1"/>
  <c r="W373" i="1"/>
  <c r="X389" i="1"/>
  <c r="W395" i="1"/>
  <c r="X417" i="1"/>
  <c r="X426" i="1"/>
  <c r="X424" i="1"/>
  <c r="W32" i="1"/>
  <c r="W464" i="1" s="1"/>
  <c r="W98" i="1"/>
  <c r="B470" i="1"/>
  <c r="W461" i="1"/>
  <c r="W59" i="1"/>
  <c r="W460" i="1" s="1"/>
  <c r="W88" i="1"/>
  <c r="W147" i="1"/>
  <c r="W185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R470" i="1"/>
  <c r="W413" i="1"/>
  <c r="W427" i="1"/>
  <c r="W443" i="1"/>
  <c r="X441" i="1"/>
  <c r="X443" i="1" s="1"/>
  <c r="W454" i="1"/>
  <c r="W453" i="1"/>
  <c r="T470" i="1"/>
  <c r="W459" i="1"/>
  <c r="X457" i="1"/>
  <c r="X458" i="1" s="1"/>
  <c r="H470" i="1"/>
  <c r="E470" i="1"/>
  <c r="W126" i="1"/>
  <c r="W164" i="1"/>
  <c r="W207" i="1"/>
  <c r="W212" i="1"/>
  <c r="X210" i="1"/>
  <c r="X211" i="1" s="1"/>
  <c r="W230" i="1"/>
  <c r="X236" i="1"/>
  <c r="X373" i="1"/>
  <c r="X412" i="1"/>
  <c r="S470" i="1"/>
  <c r="W438" i="1"/>
  <c r="W462" i="1"/>
  <c r="M470" i="1"/>
  <c r="X184" i="1"/>
  <c r="W273" i="1"/>
  <c r="W274" i="1"/>
  <c r="W281" i="1"/>
  <c r="W282" i="1"/>
  <c r="W309" i="1"/>
  <c r="X307" i="1"/>
  <c r="X308" i="1" s="1"/>
  <c r="W329" i="1"/>
  <c r="W355" i="1"/>
  <c r="W356" i="1"/>
  <c r="X342" i="1"/>
  <c r="X355" i="1" s="1"/>
  <c r="W378" i="1"/>
  <c r="X376" i="1"/>
  <c r="X378" i="1" s="1"/>
  <c r="X394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X465" i="1" l="1"/>
  <c r="W463" i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<sst xmlns="http://schemas.openxmlformats.org/spreadsheetml/2006/main" count="1941" uniqueCount="666">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</sst>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 t="s">
        <v>665</v>
      </c>
      <c r="I5" s="339"/>
      <c r="J5" s="339"/>
      <c r="K5" s="339"/>
      <c r="L5" s="340"/>
      <c r="N5" s="24" t="s">
        <v>10</v>
      </c>
      <c r="O5" s="531">
        <v>45269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0.5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72</v>
      </c>
      <c r="W63" s="306">
        <f t="shared" si="2"/>
        <v>78.399999999999991</v>
      </c>
      <c r="X63" s="36">
        <f>IFERROR(IF(W63=0,"",ROUNDUP(W63/H63,0)*0.02175),"")</f>
        <v>0.15225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6.4285714285714288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7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0.15225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72</v>
      </c>
      <c r="W78" s="307">
        <f>IFERROR(SUM(W62:W76),"0")</f>
        <v>78.399999999999991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73</v>
      </c>
      <c r="W102" s="306">
        <f t="shared" si="6"/>
        <v>75.600000000000009</v>
      </c>
      <c r="X102" s="36">
        <f>IFERROR(IF(W102=0,"",ROUNDUP(W102/H102,0)*0.02175),"")</f>
        <v>0.19574999999999998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43</v>
      </c>
      <c r="W105" s="306">
        <f t="shared" si="6"/>
        <v>43.2</v>
      </c>
      <c r="X105" s="36">
        <f>IFERROR(IF(W105=0,"",ROUNDUP(W105/H105,0)*0.00753),"")</f>
        <v>0.12048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24.616402116402114</v>
      </c>
      <c r="W110" s="307">
        <f>IFERROR(W101/H101,"0")+IFERROR(W102/H102,"0")+IFERROR(W103/H103,"0")+IFERROR(W104/H104,"0")+IFERROR(W105/H105,"0")+IFERROR(W106/H106,"0")+IFERROR(W107/H107,"0")+IFERROR(W108/H108,"0")+IFERROR(W109/H109,"0")</f>
        <v>25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0.31623000000000001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116</v>
      </c>
      <c r="W111" s="307">
        <f>IFERROR(SUM(W101:W109),"0")</f>
        <v>118.80000000000001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153</v>
      </c>
      <c r="W122" s="306">
        <f>IFERROR(IF(V122="",0,CEILING((V122/$H122),1)*$H122),"")</f>
        <v>159.6</v>
      </c>
      <c r="X122" s="36">
        <f>IFERROR(IF(W122=0,"",ROUNDUP(W122/H122,0)*0.02175),"")</f>
        <v>0.41324999999999995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122</v>
      </c>
      <c r="W124" s="306">
        <f>IFERROR(IF(V124="",0,CEILING((V124/$H124),1)*$H124),"")</f>
        <v>124.2</v>
      </c>
      <c r="X124" s="36">
        <f>IFERROR(IF(W124=0,"",ROUNDUP(W124/H124,0)*0.00753),"")</f>
        <v>0.34638000000000002</v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63.399470899470899</v>
      </c>
      <c r="W125" s="307">
        <f>IFERROR(W122/H122,"0")+IFERROR(W123/H123,"0")+IFERROR(W124/H124,"0")</f>
        <v>65</v>
      </c>
      <c r="X125" s="307">
        <f>IFERROR(IF(X122="",0,X122),"0")+IFERROR(IF(X123="",0,X123),"0")+IFERROR(IF(X124="",0,X124),"0")</f>
        <v>0.75963000000000003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275</v>
      </c>
      <c r="W126" s="307">
        <f>IFERROR(SUM(W122:W124),"0")</f>
        <v>283.8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16</v>
      </c>
      <c r="W140" s="306">
        <f t="shared" si="7"/>
        <v>16.8</v>
      </c>
      <c r="X140" s="36">
        <f>IFERROR(IF(W140=0,"",ROUNDUP(W140/H140,0)*0.00753),"")</f>
        <v>3.0120000000000001E-2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62</v>
      </c>
      <c r="W141" s="306">
        <f t="shared" si="7"/>
        <v>63</v>
      </c>
      <c r="X141" s="36">
        <f>IFERROR(IF(W141=0,"",ROUNDUP(W141/H141,0)*0.00502),"")</f>
        <v>0.15060000000000001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31</v>
      </c>
      <c r="W144" s="306">
        <f t="shared" si="7"/>
        <v>31.5</v>
      </c>
      <c r="X144" s="36">
        <f>IFERROR(IF(W144=0,"",ROUNDUP(W144/H144,0)*0.00502),"")</f>
        <v>7.5300000000000006E-2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48.095238095238088</v>
      </c>
      <c r="W146" s="307">
        <f>IFERROR(W137/H137,"0")+IFERROR(W138/H138,"0")+IFERROR(W139/H139,"0")+IFERROR(W140/H140,"0")+IFERROR(W141/H141,"0")+IFERROR(W142/H142,"0")+IFERROR(W143/H143,"0")+IFERROR(W144/H144,"0")+IFERROR(W145/H145,"0")</f>
        <v>49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0.25602000000000003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109</v>
      </c>
      <c r="W147" s="307">
        <f>IFERROR(SUM(W137:W145),"0")</f>
        <v>111.3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30</v>
      </c>
      <c r="W161" s="306">
        <f>IFERROR(IF(V161="",0,CEILING((V161/$H161),1)*$H161),"")</f>
        <v>32.400000000000006</v>
      </c>
      <c r="X161" s="36">
        <f>IFERROR(IF(W161=0,"",ROUNDUP(W161/H161,0)*0.00937),"")</f>
        <v>5.6219999999999999E-2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5.5555555555555554</v>
      </c>
      <c r="W164" s="307">
        <f>IFERROR(W160/H160,"0")+IFERROR(W161/H161,"0")+IFERROR(W162/H162,"0")+IFERROR(W163/H163,"0")</f>
        <v>6.0000000000000009</v>
      </c>
      <c r="X164" s="307">
        <f>IFERROR(IF(X160="",0,X160),"0")+IFERROR(IF(X161="",0,X161),"0")+IFERROR(IF(X162="",0,X162),"0")+IFERROR(IF(X163="",0,X163),"0")</f>
        <v>5.6219999999999999E-2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30</v>
      </c>
      <c r="W165" s="307">
        <f>IFERROR(SUM(W160:W163),"0")</f>
        <v>32.400000000000006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170</v>
      </c>
      <c r="W173" s="306">
        <f t="shared" si="8"/>
        <v>170.4</v>
      </c>
      <c r="X173" s="36">
        <f>IFERROR(IF(W173=0,"",ROUNDUP(W173/H173,0)*0.00753),"")</f>
        <v>0.53463000000000005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94</v>
      </c>
      <c r="W175" s="306">
        <f t="shared" si="8"/>
        <v>96</v>
      </c>
      <c r="X175" s="36">
        <f>IFERROR(IF(W175=0,"",ROUNDUP(W175/H175,0)*0.00753),"")</f>
        <v>0.30120000000000002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93</v>
      </c>
      <c r="W177" s="306">
        <f t="shared" si="8"/>
        <v>93.6</v>
      </c>
      <c r="X177" s="36">
        <f t="shared" ref="X177:X183" si="9">IFERROR(IF(W177=0,"",ROUNDUP(W177/H177,0)*0.00753),"")</f>
        <v>0.29366999999999999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260</v>
      </c>
      <c r="W179" s="306">
        <f t="shared" si="8"/>
        <v>261.59999999999997</v>
      </c>
      <c r="X179" s="36">
        <f t="shared" si="9"/>
        <v>0.82077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40</v>
      </c>
      <c r="W182" s="306">
        <f t="shared" si="8"/>
        <v>40.799999999999997</v>
      </c>
      <c r="X182" s="36">
        <f t="shared" si="9"/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52</v>
      </c>
      <c r="W183" s="306">
        <f t="shared" si="8"/>
        <v>52.8</v>
      </c>
      <c r="X183" s="36">
        <f t="shared" si="9"/>
        <v>0.16566</v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295.41666666666674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298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2.2439400000000003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709</v>
      </c>
      <c r="W185" s="307">
        <f>IFERROR(SUM(W167:W183),"0")</f>
        <v>715.19999999999982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8</v>
      </c>
      <c r="W188" s="306">
        <f>IFERROR(IF(V188="",0,CEILING((V188/$H188),1)*$H188),"")</f>
        <v>9.6</v>
      </c>
      <c r="X188" s="36">
        <f>IFERROR(IF(W188=0,"",ROUNDUP(W188/H188,0)*0.00753),"")</f>
        <v>3.0120000000000001E-2</v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3.3333333333333335</v>
      </c>
      <c r="W189" s="307">
        <f>IFERROR(W187/H187,"0")+IFERROR(W188/H188,"0")</f>
        <v>4</v>
      </c>
      <c r="X189" s="307">
        <f>IFERROR(IF(X187="",0,X187),"0")+IFERROR(IF(X188="",0,X188),"0")</f>
        <v>3.0120000000000001E-2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8</v>
      </c>
      <c r="W190" s="307">
        <f>IFERROR(SUM(W187:W188),"0")</f>
        <v>9.6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22</v>
      </c>
      <c r="W221" s="306">
        <f t="shared" ref="W221:W229" si="12">IFERROR(IF(V221="",0,CEILING((V221/$H221),1)*$H221),"")</f>
        <v>24.299999999999997</v>
      </c>
      <c r="X221" s="36">
        <f>IFERROR(IF(W221=0,"",ROUNDUP(W221/H221,0)*0.02175),"")</f>
        <v>6.5250000000000002E-2</v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2.7160493827160495</v>
      </c>
      <c r="W230" s="307">
        <f>IFERROR(W221/H221,"0")+IFERROR(W222/H222,"0")+IFERROR(W223/H223,"0")+IFERROR(W224/H224,"0")+IFERROR(W225/H225,"0")+IFERROR(W226/H226,"0")+IFERROR(W227/H227,"0")+IFERROR(W228/H228,"0")+IFERROR(W229/H229,"0")</f>
        <v>3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6.5250000000000002E-2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22</v>
      </c>
      <c r="W231" s="307">
        <f>IFERROR(SUM(W221:W229),"0")</f>
        <v>24.299999999999997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245</v>
      </c>
      <c r="W234" s="306">
        <f>IFERROR(IF(V234="",0,CEILING((V234/$H234),1)*$H234),"")</f>
        <v>249.6</v>
      </c>
      <c r="X234" s="36">
        <f>IFERROR(IF(W234=0,"",ROUNDUP(W234/H234,0)*0.02175),"")</f>
        <v>0.69599999999999995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31.410256410256412</v>
      </c>
      <c r="W236" s="307">
        <f>IFERROR(W233/H233,"0")+IFERROR(W234/H234,"0")+IFERROR(W235/H235,"0")</f>
        <v>32</v>
      </c>
      <c r="X236" s="307">
        <f>IFERROR(IF(X233="",0,X233),"0")+IFERROR(IF(X234="",0,X234),"0")+IFERROR(IF(X235="",0,X235),"0")</f>
        <v>0.69599999999999995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245</v>
      </c>
      <c r="W237" s="307">
        <f>IFERROR(SUM(W233:W235),"0")</f>
        <v>249.6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17</v>
      </c>
      <c r="W241" s="306">
        <f>IFERROR(IF(V241="",0,CEILING((V241/$H241),1)*$H241),"")</f>
        <v>17.849999999999998</v>
      </c>
      <c r="X241" s="36">
        <f>IFERROR(IF(W241=0,"",ROUNDUP(W241/H241,0)*0.00753),"")</f>
        <v>5.271E-2</v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6.666666666666667</v>
      </c>
      <c r="W242" s="307">
        <f>IFERROR(W239/H239,"0")+IFERROR(W240/H240,"0")+IFERROR(W241/H241,"0")</f>
        <v>7</v>
      </c>
      <c r="X242" s="307">
        <f>IFERROR(IF(X239="",0,X239),"0")+IFERROR(IF(X240="",0,X240),"0")+IFERROR(IF(X241="",0,X241),"0")</f>
        <v>5.271E-2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17</v>
      </c>
      <c r="W243" s="307">
        <f>IFERROR(SUM(W239:W241),"0")</f>
        <v>17.849999999999998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10.44</v>
      </c>
      <c r="W268" s="306">
        <f>IFERROR(IF(V268="",0,CEILING((V268/$H268),1)*$H268),"")</f>
        <v>10.8</v>
      </c>
      <c r="X268" s="36">
        <f>IFERROR(IF(W268=0,"",ROUNDUP(W268/H268,0)*0.00753),"")</f>
        <v>4.5179999999999998E-2</v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5.8</v>
      </c>
      <c r="W269" s="307">
        <f>IFERROR(W268/H268,"0")</f>
        <v>6</v>
      </c>
      <c r="X269" s="307">
        <f>IFERROR(IF(X268="",0,X268),"0")</f>
        <v>4.5179999999999998E-2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10.44</v>
      </c>
      <c r="W270" s="307">
        <f>IFERROR(SUM(W268:W268),"0")</f>
        <v>10.8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17</v>
      </c>
      <c r="W280" s="30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6.666666666666667</v>
      </c>
      <c r="W281" s="307">
        <f>IFERROR(W280/H280,"0")</f>
        <v>7</v>
      </c>
      <c r="X281" s="307">
        <f>IFERROR(IF(X280="",0,X280),"0")</f>
        <v>5.271E-2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17</v>
      </c>
      <c r="W282" s="307">
        <f>IFERROR(SUM(W280:W280),"0")</f>
        <v>17.849999999999998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1500</v>
      </c>
      <c r="W286" s="306">
        <f t="shared" ref="W286:W293" si="14">IFERROR(IF(V286="",0,CEILING((V286/$H286),1)*$H286),"")</f>
        <v>1500</v>
      </c>
      <c r="X286" s="36">
        <f>IFERROR(IF(W286=0,"",ROUNDUP(W286/H286,0)*0.02175),"")</f>
        <v>2.1749999999999998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1100</v>
      </c>
      <c r="W288" s="306">
        <f t="shared" si="14"/>
        <v>1110</v>
      </c>
      <c r="X288" s="36">
        <f>IFERROR(IF(W288=0,"",ROUNDUP(W288/H288,0)*0.02175),"")</f>
        <v>1.6094999999999999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700</v>
      </c>
      <c r="W290" s="306">
        <f t="shared" si="14"/>
        <v>705</v>
      </c>
      <c r="X290" s="36">
        <f>IFERROR(IF(W290=0,"",ROUNDUP(W290/H290,0)*0.02175),"")</f>
        <v>1.0222499999999999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219.99999999999997</v>
      </c>
      <c r="W294" s="307">
        <f>IFERROR(W286/H286,"0")+IFERROR(W287/H287,"0")+IFERROR(W288/H288,"0")+IFERROR(W289/H289,"0")+IFERROR(W290/H290,"0")+IFERROR(W291/H291,"0")+IFERROR(W292/H292,"0")+IFERROR(W293/H293,"0")</f>
        <v>221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4.8067499999999992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3300</v>
      </c>
      <c r="W295" s="307">
        <f>IFERROR(SUM(W286:W293),"0")</f>
        <v>3315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1000</v>
      </c>
      <c r="W297" s="306">
        <f>IFERROR(IF(V297="",0,CEILING((V297/$H297),1)*$H297),"")</f>
        <v>1005</v>
      </c>
      <c r="X297" s="36">
        <f>IFERROR(IF(W297=0,"",ROUNDUP(W297/H297,0)*0.02175),"")</f>
        <v>1.4572499999999999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66.666666666666671</v>
      </c>
      <c r="W300" s="307">
        <f>IFERROR(W297/H297,"0")+IFERROR(W298/H298,"0")+IFERROR(W299/H299,"0")</f>
        <v>67</v>
      </c>
      <c r="X300" s="307">
        <f>IFERROR(IF(X297="",0,X297),"0")+IFERROR(IF(X298="",0,X298),"0")+IFERROR(IF(X299="",0,X299),"0")</f>
        <v>1.4572499999999999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1000</v>
      </c>
      <c r="W301" s="307">
        <f>IFERROR(SUM(W297:W299),"0")</f>
        <v>1005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152</v>
      </c>
      <c r="W307" s="306">
        <f>IFERROR(IF(V307="",0,CEILING((V307/$H307),1)*$H307),"")</f>
        <v>156</v>
      </c>
      <c r="X307" s="36">
        <f>IFERROR(IF(W307=0,"",ROUNDUP(W307/H307,0)*0.02175),"")</f>
        <v>0.43499999999999994</v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19.487179487179489</v>
      </c>
      <c r="W308" s="307">
        <f>IFERROR(W307/H307,"0")</f>
        <v>20</v>
      </c>
      <c r="X308" s="307">
        <f>IFERROR(IF(X307="",0,X307),"0")</f>
        <v>0.43499999999999994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152</v>
      </c>
      <c r="W309" s="307">
        <f>IFERROR(SUM(W307:W307),"0")</f>
        <v>156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1500</v>
      </c>
      <c r="W324" s="306">
        <f>IFERROR(IF(V324="",0,CEILING((V324/$H324),1)*$H324),"")</f>
        <v>1505.3999999999999</v>
      </c>
      <c r="X324" s="36">
        <f>IFERROR(IF(W324=0,"",ROUNDUP(W324/H324,0)*0.02175),"")</f>
        <v>4.1977500000000001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192.30769230769232</v>
      </c>
      <c r="W328" s="307">
        <f>IFERROR(W324/H324,"0")+IFERROR(W325/H325,"0")+IFERROR(W326/H326,"0")+IFERROR(W327/H327,"0")</f>
        <v>193</v>
      </c>
      <c r="X328" s="307">
        <f>IFERROR(IF(X324="",0,X324),"0")+IFERROR(IF(X325="",0,X325),"0")+IFERROR(IF(X326="",0,X326),"0")+IFERROR(IF(X327="",0,X327),"0")</f>
        <v>4.1977500000000001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1500</v>
      </c>
      <c r="W329" s="307">
        <f>IFERROR(SUM(W324:W327),"0")</f>
        <v>1505.3999999999999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25</v>
      </c>
      <c r="W387" s="306">
        <f t="shared" ref="W387:W393" si="17">IFERROR(IF(V387="",0,CEILING((V387/$H387),1)*$H387),"")</f>
        <v>25.200000000000003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5.9523809523809526</v>
      </c>
      <c r="W394" s="307">
        <f>IFERROR(W387/H387,"0")+IFERROR(W388/H388,"0")+IFERROR(W389/H389,"0")+IFERROR(W390/H390,"0")+IFERROR(W391/H391,"0")+IFERROR(W392/H392,"0")+IFERROR(W393/H393,"0")</f>
        <v>6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4.5179999999999998E-2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25</v>
      </c>
      <c r="W395" s="307">
        <f>IFERROR(SUM(W387:W393),"0")</f>
        <v>25.200000000000003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183</v>
      </c>
      <c r="W405" s="306">
        <f t="shared" si="18"/>
        <v>184.8</v>
      </c>
      <c r="X405" s="36">
        <f>IFERROR(IF(W405=0,"",ROUNDUP(W405/H405,0)*0.01196),"")</f>
        <v>0.41860000000000003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921</v>
      </c>
      <c r="W406" s="306">
        <f t="shared" si="18"/>
        <v>924</v>
      </c>
      <c r="X406" s="36">
        <f>IFERROR(IF(W406=0,"",ROUNDUP(W406/H406,0)*0.01196),"")</f>
        <v>2.093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303.78787878787875</v>
      </c>
      <c r="W412" s="307">
        <f>IFERROR(W403/H403,"0")+IFERROR(W404/H404,"0")+IFERROR(W405/H405,"0")+IFERROR(W406/H406,"0")+IFERROR(W407/H407,"0")+IFERROR(W408/H408,"0")+IFERROR(W409/H409,"0")+IFERROR(W410/H410,"0")+IFERROR(W411/H411,"0")</f>
        <v>305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3.6478000000000002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1604</v>
      </c>
      <c r="W413" s="307">
        <f>IFERROR(SUM(W403:W411),"0")</f>
        <v>1610.4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654</v>
      </c>
      <c r="W415" s="306">
        <f>IFERROR(IF(V415="",0,CEILING((V415/$H415),1)*$H415),"")</f>
        <v>654.72</v>
      </c>
      <c r="X415" s="36">
        <f>IFERROR(IF(W415=0,"",ROUNDUP(W415/H415,0)*0.01196),"")</f>
        <v>1.4830399999999999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123.86363636363636</v>
      </c>
      <c r="W417" s="307">
        <f>IFERROR(W415/H415,"0")+IFERROR(W416/H416,"0")</f>
        <v>124</v>
      </c>
      <c r="X417" s="307">
        <f>IFERROR(IF(X415="",0,X415),"0")+IFERROR(IF(X416="",0,X416),"0")</f>
        <v>1.4830399999999999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654</v>
      </c>
      <c r="W418" s="307">
        <f>IFERROR(SUM(W415:W416),"0")</f>
        <v>654.72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500</v>
      </c>
      <c r="W420" s="306">
        <f t="shared" ref="W420:W425" si="19">IFERROR(IF(V420="",0,CEILING((V420/$H420),1)*$H420),"")</f>
        <v>501.6</v>
      </c>
      <c r="X420" s="36">
        <f>IFERROR(IF(W420=0,"",ROUNDUP(W420/H420,0)*0.01196),"")</f>
        <v>1.1362000000000001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553</v>
      </c>
      <c r="W421" s="306">
        <f t="shared" si="19"/>
        <v>554.4</v>
      </c>
      <c r="X421" s="36">
        <f>IFERROR(IF(W421=0,"",ROUNDUP(W421/H421,0)*0.01196),"")</f>
        <v>1.2558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510</v>
      </c>
      <c r="W422" s="306">
        <f t="shared" si="19"/>
        <v>512.16</v>
      </c>
      <c r="X422" s="36">
        <f>IFERROR(IF(W422=0,"",ROUNDUP(W422/H422,0)*0.01196),"")</f>
        <v>1.16012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296.02272727272725</v>
      </c>
      <c r="W426" s="307">
        <f>IFERROR(W420/H420,"0")+IFERROR(W421/H421,"0")+IFERROR(W422/H422,"0")+IFERROR(W423/H423,"0")+IFERROR(W424/H424,"0")+IFERROR(W425/H425,"0")</f>
        <v>297</v>
      </c>
      <c r="X426" s="307">
        <f>IFERROR(IF(X420="",0,X420),"0")+IFERROR(IF(X421="",0,X421),"0")+IFERROR(IF(X422="",0,X422),"0")+IFERROR(IF(X423="",0,X423),"0")+IFERROR(IF(X424="",0,X424),"0")+IFERROR(IF(X425="",0,X425),"0")</f>
        <v>3.5521200000000004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1563</v>
      </c>
      <c r="W427" s="307">
        <f>IFERROR(SUM(W420:W425),"0")</f>
        <v>1568.1599999999999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11428.44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11509.779999999999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12094.503383072486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12180.986999999999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21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21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12619.503383072486</v>
      </c>
      <c r="W463" s="307">
        <f>GrossWeightTotalR+PalletQtyTotalR*25</f>
        <v>12705.986999999999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1728.1930390597056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1742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24.351149999999997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197.2</v>
      </c>
      <c r="F470" s="46">
        <f>IFERROR(W122*1,"0")+IFERROR(W123*1,"0")+IFERROR(W124*1,"0")</f>
        <v>283.8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111.3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757.19999999999993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291.75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28.65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4476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1505.3999999999999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25.200000000000003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3833.2799999999997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