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4" i="1"/>
  <c r="V444" i="1"/>
  <c r="V443" i="1"/>
  <c r="X442" i="1"/>
  <c r="W442" i="1"/>
  <c r="W441" i="1"/>
  <c r="W439" i="1"/>
  <c r="V439" i="1"/>
  <c r="V438" i="1"/>
  <c r="W437" i="1"/>
  <c r="X437" i="1" s="1"/>
  <c r="X436" i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W426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Q470" i="1" s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X313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X290" i="1"/>
  <c r="X294" i="1" s="1"/>
  <c r="W290" i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X280" i="1"/>
  <c r="X281" i="1" s="1"/>
  <c r="W280" i="1"/>
  <c r="N280" i="1"/>
  <c r="V278" i="1"/>
  <c r="X277" i="1"/>
  <c r="V277" i="1"/>
  <c r="X276" i="1"/>
  <c r="W276" i="1"/>
  <c r="N276" i="1"/>
  <c r="V274" i="1"/>
  <c r="V273" i="1"/>
  <c r="X272" i="1"/>
  <c r="X273" i="1" s="1"/>
  <c r="W272" i="1"/>
  <c r="N272" i="1"/>
  <c r="V270" i="1"/>
  <c r="X269" i="1"/>
  <c r="V269" i="1"/>
  <c r="X268" i="1"/>
  <c r="W268" i="1"/>
  <c r="N268" i="1"/>
  <c r="V265" i="1"/>
  <c r="V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X255" i="1"/>
  <c r="W255" i="1"/>
  <c r="W254" i="1"/>
  <c r="X254" i="1" s="1"/>
  <c r="N254" i="1"/>
  <c r="X253" i="1"/>
  <c r="W253" i="1"/>
  <c r="N253" i="1"/>
  <c r="W252" i="1"/>
  <c r="W259" i="1" s="1"/>
  <c r="N252" i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X240" i="1"/>
  <c r="W240" i="1"/>
  <c r="W239" i="1"/>
  <c r="X239" i="1" s="1"/>
  <c r="X242" i="1" s="1"/>
  <c r="W237" i="1"/>
  <c r="V237" i="1"/>
  <c r="V236" i="1"/>
  <c r="W235" i="1"/>
  <c r="X235" i="1" s="1"/>
  <c r="N235" i="1"/>
  <c r="X234" i="1"/>
  <c r="W234" i="1"/>
  <c r="N234" i="1"/>
  <c r="X233" i="1"/>
  <c r="W233" i="1"/>
  <c r="W236" i="1" s="1"/>
  <c r="N233" i="1"/>
  <c r="V231" i="1"/>
  <c r="V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X223" i="1"/>
  <c r="W223" i="1"/>
  <c r="N223" i="1"/>
  <c r="W222" i="1"/>
  <c r="X222" i="1" s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W214" i="1"/>
  <c r="X214" i="1" s="1"/>
  <c r="X218" i="1" s="1"/>
  <c r="N214" i="1"/>
  <c r="V212" i="1"/>
  <c r="W211" i="1"/>
  <c r="V211" i="1"/>
  <c r="W210" i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N193" i="1"/>
  <c r="W190" i="1"/>
  <c r="V190" i="1"/>
  <c r="W189" i="1"/>
  <c r="V189" i="1"/>
  <c r="W188" i="1"/>
  <c r="X188" i="1" s="1"/>
  <c r="N188" i="1"/>
  <c r="X187" i="1"/>
  <c r="X189" i="1" s="1"/>
  <c r="W187" i="1"/>
  <c r="N187" i="1"/>
  <c r="V185" i="1"/>
  <c r="V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X174" i="1"/>
  <c r="W174" i="1"/>
  <c r="W173" i="1"/>
  <c r="X173" i="1" s="1"/>
  <c r="X172" i="1"/>
  <c r="W172" i="1"/>
  <c r="N172" i="1"/>
  <c r="W171" i="1"/>
  <c r="X171" i="1" s="1"/>
  <c r="N171" i="1"/>
  <c r="W170" i="1"/>
  <c r="X170" i="1" s="1"/>
  <c r="X169" i="1"/>
  <c r="W169" i="1"/>
  <c r="N169" i="1"/>
  <c r="W168" i="1"/>
  <c r="X168" i="1" s="1"/>
  <c r="X167" i="1"/>
  <c r="W167" i="1"/>
  <c r="N167" i="1"/>
  <c r="V165" i="1"/>
  <c r="V164" i="1"/>
  <c r="X163" i="1"/>
  <c r="W163" i="1"/>
  <c r="N163" i="1"/>
  <c r="W162" i="1"/>
  <c r="W165" i="1" s="1"/>
  <c r="N162" i="1"/>
  <c r="W161" i="1"/>
  <c r="X161" i="1" s="1"/>
  <c r="N161" i="1"/>
  <c r="W160" i="1"/>
  <c r="X160" i="1" s="1"/>
  <c r="N160" i="1"/>
  <c r="W158" i="1"/>
  <c r="V158" i="1"/>
  <c r="W157" i="1"/>
  <c r="V157" i="1"/>
  <c r="W156" i="1"/>
  <c r="X156" i="1" s="1"/>
  <c r="N156" i="1"/>
  <c r="X155" i="1"/>
  <c r="X157" i="1" s="1"/>
  <c r="W155" i="1"/>
  <c r="V153" i="1"/>
  <c r="X152" i="1"/>
  <c r="V152" i="1"/>
  <c r="X151" i="1"/>
  <c r="W151" i="1"/>
  <c r="N151" i="1"/>
  <c r="X150" i="1"/>
  <c r="W150" i="1"/>
  <c r="N150" i="1"/>
  <c r="V147" i="1"/>
  <c r="V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W141" i="1"/>
  <c r="N141" i="1"/>
  <c r="W140" i="1"/>
  <c r="X140" i="1" s="1"/>
  <c r="N140" i="1"/>
  <c r="X139" i="1"/>
  <c r="W139" i="1"/>
  <c r="N139" i="1"/>
  <c r="X138" i="1"/>
  <c r="W138" i="1"/>
  <c r="N138" i="1"/>
  <c r="X137" i="1"/>
  <c r="W137" i="1"/>
  <c r="W146" i="1" s="1"/>
  <c r="V134" i="1"/>
  <c r="V133" i="1"/>
  <c r="W132" i="1"/>
  <c r="W133" i="1" s="1"/>
  <c r="N132" i="1"/>
  <c r="X131" i="1"/>
  <c r="W131" i="1"/>
  <c r="N131" i="1"/>
  <c r="X130" i="1"/>
  <c r="W130" i="1"/>
  <c r="N130" i="1"/>
  <c r="V126" i="1"/>
  <c r="V125" i="1"/>
  <c r="X124" i="1"/>
  <c r="W124" i="1"/>
  <c r="N124" i="1"/>
  <c r="X123" i="1"/>
  <c r="W123" i="1"/>
  <c r="N123" i="1"/>
  <c r="W122" i="1"/>
  <c r="F470" i="1" s="1"/>
  <c r="V119" i="1"/>
  <c r="V118" i="1"/>
  <c r="X117" i="1"/>
  <c r="W117" i="1"/>
  <c r="X116" i="1"/>
  <c r="W116" i="1"/>
  <c r="N116" i="1"/>
  <c r="W115" i="1"/>
  <c r="W118" i="1" s="1"/>
  <c r="X114" i="1"/>
  <c r="W114" i="1"/>
  <c r="N114" i="1"/>
  <c r="X113" i="1"/>
  <c r="W113" i="1"/>
  <c r="W119" i="1" s="1"/>
  <c r="N113" i="1"/>
  <c r="V111" i="1"/>
  <c r="V110" i="1"/>
  <c r="X109" i="1"/>
  <c r="W109" i="1"/>
  <c r="X108" i="1"/>
  <c r="W108" i="1"/>
  <c r="N108" i="1"/>
  <c r="X107" i="1"/>
  <c r="W107" i="1"/>
  <c r="W106" i="1"/>
  <c r="X106" i="1" s="1"/>
  <c r="X105" i="1"/>
  <c r="W105" i="1"/>
  <c r="W104" i="1"/>
  <c r="X104" i="1" s="1"/>
  <c r="N104" i="1"/>
  <c r="X103" i="1"/>
  <c r="W103" i="1"/>
  <c r="X102" i="1"/>
  <c r="X110" i="1" s="1"/>
  <c r="W102" i="1"/>
  <c r="W110" i="1" s="1"/>
  <c r="X101" i="1"/>
  <c r="W101" i="1"/>
  <c r="W111" i="1" s="1"/>
  <c r="V99" i="1"/>
  <c r="V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N93" i="1"/>
  <c r="X92" i="1"/>
  <c r="W92" i="1"/>
  <c r="N92" i="1"/>
  <c r="W91" i="1"/>
  <c r="X91" i="1" s="1"/>
  <c r="N91" i="1"/>
  <c r="X90" i="1"/>
  <c r="W90" i="1"/>
  <c r="W98" i="1" s="1"/>
  <c r="N90" i="1"/>
  <c r="V88" i="1"/>
  <c r="W87" i="1"/>
  <c r="V87" i="1"/>
  <c r="X86" i="1"/>
  <c r="W86" i="1"/>
  <c r="N86" i="1"/>
  <c r="X85" i="1"/>
  <c r="W85" i="1"/>
  <c r="N85" i="1"/>
  <c r="X84" i="1"/>
  <c r="W84" i="1"/>
  <c r="X83" i="1"/>
  <c r="W83" i="1"/>
  <c r="X82" i="1"/>
  <c r="W82" i="1"/>
  <c r="W88" i="1" s="1"/>
  <c r="X81" i="1"/>
  <c r="W81" i="1"/>
  <c r="N81" i="1"/>
  <c r="X80" i="1"/>
  <c r="X87" i="1" s="1"/>
  <c r="W80" i="1"/>
  <c r="V78" i="1"/>
  <c r="V77" i="1"/>
  <c r="X76" i="1"/>
  <c r="W76" i="1"/>
  <c r="N76" i="1"/>
  <c r="W75" i="1"/>
  <c r="X75" i="1" s="1"/>
  <c r="N75" i="1"/>
  <c r="X74" i="1"/>
  <c r="W74" i="1"/>
  <c r="N74" i="1"/>
  <c r="X73" i="1"/>
  <c r="W73" i="1"/>
  <c r="N73" i="1"/>
  <c r="X72" i="1"/>
  <c r="W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X65" i="1"/>
  <c r="W65" i="1"/>
  <c r="X64" i="1"/>
  <c r="W64" i="1"/>
  <c r="N64" i="1"/>
  <c r="X63" i="1"/>
  <c r="W63" i="1"/>
  <c r="W62" i="1"/>
  <c r="E470" i="1" s="1"/>
  <c r="V59" i="1"/>
  <c r="V58" i="1"/>
  <c r="X57" i="1"/>
  <c r="W57" i="1"/>
  <c r="X56" i="1"/>
  <c r="W56" i="1"/>
  <c r="N56" i="1"/>
  <c r="W55" i="1"/>
  <c r="W59" i="1" s="1"/>
  <c r="X54" i="1"/>
  <c r="W54" i="1"/>
  <c r="N54" i="1"/>
  <c r="W51" i="1"/>
  <c r="V51" i="1"/>
  <c r="V50" i="1"/>
  <c r="X49" i="1"/>
  <c r="X50" i="1" s="1"/>
  <c r="W49" i="1"/>
  <c r="C470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W33" i="1" s="1"/>
  <c r="N29" i="1"/>
  <c r="X28" i="1"/>
  <c r="W28" i="1"/>
  <c r="N28" i="1"/>
  <c r="X27" i="1"/>
  <c r="W27" i="1"/>
  <c r="N27" i="1"/>
  <c r="X26" i="1"/>
  <c r="W26" i="1"/>
  <c r="W32" i="1" s="1"/>
  <c r="N26" i="1"/>
  <c r="V24" i="1"/>
  <c r="V460" i="1" s="1"/>
  <c r="V23" i="1"/>
  <c r="X22" i="1"/>
  <c r="X23" i="1" s="1"/>
  <c r="W22" i="1"/>
  <c r="W462" i="1" s="1"/>
  <c r="N22" i="1"/>
  <c r="H10" i="1"/>
  <c r="F10" i="1"/>
  <c r="F9" i="1"/>
  <c r="A9" i="1"/>
  <c r="A10" i="1" s="1"/>
  <c r="D7" i="1"/>
  <c r="O6" i="1"/>
  <c r="N2" i="1"/>
  <c r="X98" i="1" l="1"/>
  <c r="X146" i="1"/>
  <c r="W99" i="1"/>
  <c r="W219" i="1"/>
  <c r="H9" i="1"/>
  <c r="V464" i="1"/>
  <c r="W24" i="1"/>
  <c r="X29" i="1"/>
  <c r="X32" i="1" s="1"/>
  <c r="X465" i="1" s="1"/>
  <c r="W50" i="1"/>
  <c r="X55" i="1"/>
  <c r="X58" i="1" s="1"/>
  <c r="X62" i="1"/>
  <c r="X77" i="1" s="1"/>
  <c r="W78" i="1"/>
  <c r="X115" i="1"/>
  <c r="X118" i="1" s="1"/>
  <c r="X122" i="1"/>
  <c r="X125" i="1" s="1"/>
  <c r="W125" i="1"/>
  <c r="X132" i="1"/>
  <c r="X133" i="1" s="1"/>
  <c r="X162" i="1"/>
  <c r="W184" i="1"/>
  <c r="W185" i="1"/>
  <c r="X252" i="1"/>
  <c r="X259" i="1" s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X422" i="1"/>
  <c r="W427" i="1"/>
  <c r="W443" i="1"/>
  <c r="X441" i="1"/>
  <c r="X443" i="1" s="1"/>
  <c r="W454" i="1"/>
  <c r="W453" i="1"/>
  <c r="T470" i="1"/>
  <c r="W459" i="1"/>
  <c r="X457" i="1"/>
  <c r="X458" i="1" s="1"/>
  <c r="H470" i="1"/>
  <c r="W58" i="1"/>
  <c r="W126" i="1"/>
  <c r="X164" i="1"/>
  <c r="J470" i="1"/>
  <c r="L470" i="1"/>
  <c r="W260" i="1"/>
  <c r="W367" i="1"/>
  <c r="X365" i="1"/>
  <c r="X366" i="1" s="1"/>
  <c r="W373" i="1"/>
  <c r="D470" i="1"/>
  <c r="J9" i="1"/>
  <c r="W23" i="1"/>
  <c r="W77" i="1"/>
  <c r="G470" i="1"/>
  <c r="W134" i="1"/>
  <c r="W152" i="1"/>
  <c r="I470" i="1"/>
  <c r="W153" i="1"/>
  <c r="X184" i="1"/>
  <c r="W207" i="1"/>
  <c r="W212" i="1"/>
  <c r="X210" i="1"/>
  <c r="X211" i="1" s="1"/>
  <c r="W218" i="1"/>
  <c r="W230" i="1"/>
  <c r="X236" i="1"/>
  <c r="W242" i="1"/>
  <c r="W248" i="1"/>
  <c r="W366" i="1"/>
  <c r="X373" i="1"/>
  <c r="X412" i="1"/>
  <c r="S470" i="1"/>
  <c r="W438" i="1"/>
  <c r="M470" i="1"/>
  <c r="W243" i="1"/>
  <c r="X426" i="1"/>
  <c r="B470" i="1"/>
  <c r="W461" i="1"/>
  <c r="W463" i="1" s="1"/>
  <c r="W147" i="1"/>
  <c r="W273" i="1"/>
  <c r="W274" i="1"/>
  <c r="W281" i="1"/>
  <c r="W282" i="1"/>
  <c r="W309" i="1"/>
  <c r="X307" i="1"/>
  <c r="X308" i="1" s="1"/>
  <c r="W329" i="1"/>
  <c r="P470" i="1"/>
  <c r="W355" i="1"/>
  <c r="W356" i="1"/>
  <c r="X342" i="1"/>
  <c r="X355" i="1" s="1"/>
  <c r="W378" i="1"/>
  <c r="X376" i="1"/>
  <c r="X378" i="1" s="1"/>
  <c r="X394" i="1"/>
  <c r="X438" i="1"/>
  <c r="W448" i="1"/>
  <c r="W164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W460" i="1" l="1"/>
  <c r="W464" i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<sst xmlns="http://schemas.openxmlformats.org/spreadsheetml/2006/main" count="1941" uniqueCount="666">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</sst>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 t="s">
        <v>665</v>
      </c>
      <c r="I5" s="339"/>
      <c r="J5" s="339"/>
      <c r="K5" s="339"/>
      <c r="L5" s="340"/>
      <c r="N5" s="24" t="s">
        <v>10</v>
      </c>
      <c r="O5" s="531">
        <v>45269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0.45833333333333331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164</v>
      </c>
      <c r="W49" s="306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15.185185185185183</v>
      </c>
      <c r="W50" s="307">
        <f>IFERROR(W49/H49,"0")</f>
        <v>16</v>
      </c>
      <c r="X50" s="307">
        <f>IFERROR(IF(X49="",0,X49),"0")</f>
        <v>0.34799999999999998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164</v>
      </c>
      <c r="W51" s="307">
        <f>IFERROR(SUM(W49:W49),"0")</f>
        <v>172.8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288</v>
      </c>
      <c r="W54" s="306">
        <f>IFERROR(IF(V54="",0,CEILING((V54/$H54),1)*$H54),"")</f>
        <v>291.60000000000002</v>
      </c>
      <c r="X54" s="36">
        <f>IFERROR(IF(W54=0,"",ROUNDUP(W54/H54,0)*0.02175),"")</f>
        <v>0.58724999999999994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26.666666666666664</v>
      </c>
      <c r="W58" s="307">
        <f>IFERROR(W54/H54,"0")+IFERROR(W55/H55,"0")+IFERROR(W56/H56,"0")+IFERROR(W57/H57,"0")</f>
        <v>27</v>
      </c>
      <c r="X58" s="307">
        <f>IFERROR(IF(X54="",0,X54),"0")+IFERROR(IF(X55="",0,X55),"0")+IFERROR(IF(X56="",0,X56),"0")+IFERROR(IF(X57="",0,X57),"0")</f>
        <v>0.58724999999999994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288</v>
      </c>
      <c r="W59" s="307">
        <f>IFERROR(SUM(W54:W57),"0")</f>
        <v>291.60000000000002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694</v>
      </c>
      <c r="W65" s="306">
        <f t="shared" si="2"/>
        <v>694.4</v>
      </c>
      <c r="X65" s="36">
        <f>IFERROR(IF(W65=0,"",ROUNDUP(W65/H65,0)*0.02175),"")</f>
        <v>1.3484999999999998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16</v>
      </c>
      <c r="W66" s="306">
        <f t="shared" si="2"/>
        <v>18</v>
      </c>
      <c r="X66" s="36">
        <f>IFERROR(IF(W66=0,"",ROUNDUP(W66/H66,0)*0.00753),"")</f>
        <v>4.5179999999999998E-2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67.297619047619051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68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1.3936799999999998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710</v>
      </c>
      <c r="W78" s="307">
        <f>IFERROR(SUM(W62:W76),"0")</f>
        <v>712.4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72</v>
      </c>
      <c r="W81" s="306">
        <f t="shared" si="4"/>
        <v>75.600000000000009</v>
      </c>
      <c r="X81" s="36">
        <f>IFERROR(IF(W81=0,"",ROUNDUP(W81/H81,0)*0.02175),"")</f>
        <v>0.15225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6.6666666666666661</v>
      </c>
      <c r="W87" s="307">
        <f>IFERROR(W80/H80,"0")+IFERROR(W81/H81,"0")+IFERROR(W82/H82,"0")+IFERROR(W83/H83,"0")+IFERROR(W84/H84,"0")+IFERROR(W85/H85,"0")+IFERROR(W86/H86,"0")</f>
        <v>7</v>
      </c>
      <c r="X87" s="307">
        <f>IFERROR(IF(X80="",0,X80),"0")+IFERROR(IF(X81="",0,X81),"0")+IFERROR(IF(X82="",0,X82),"0")+IFERROR(IF(X83="",0,X83),"0")+IFERROR(IF(X84="",0,X84),"0")+IFERROR(IF(X85="",0,X85),"0")+IFERROR(IF(X86="",0,X86),"0")</f>
        <v>0.15225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72</v>
      </c>
      <c r="W88" s="307">
        <f>IFERROR(SUM(W80:W86),"0")</f>
        <v>75.600000000000009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98</v>
      </c>
      <c r="W102" s="306">
        <f t="shared" si="6"/>
        <v>100.80000000000001</v>
      </c>
      <c r="X102" s="36">
        <f>IFERROR(IF(W102=0,"",ROUNDUP(W102/H102,0)*0.02175),"")</f>
        <v>0.26100000000000001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109</v>
      </c>
      <c r="W103" s="306">
        <f t="shared" si="6"/>
        <v>109.2</v>
      </c>
      <c r="X103" s="36">
        <f>IFERROR(IF(W103=0,"",ROUNDUP(W103/H103,0)*0.02175),"")</f>
        <v>0.28275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31</v>
      </c>
      <c r="W105" s="306">
        <f t="shared" si="6"/>
        <v>32.400000000000006</v>
      </c>
      <c r="X105" s="36">
        <f>IFERROR(IF(W105=0,"",ROUNDUP(W105/H105,0)*0.00753),"")</f>
        <v>9.0359999999999996E-2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36.12433862433862</v>
      </c>
      <c r="W110" s="307">
        <f>IFERROR(W101/H101,"0")+IFERROR(W102/H102,"0")+IFERROR(W103/H103,"0")+IFERROR(W104/H104,"0")+IFERROR(W105/H105,"0")+IFERROR(W106/H106,"0")+IFERROR(W107/H107,"0")+IFERROR(W108/H108,"0")+IFERROR(W109/H109,"0")</f>
        <v>37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0.63410999999999995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238</v>
      </c>
      <c r="W111" s="307">
        <f>IFERROR(SUM(W101:W109),"0")</f>
        <v>242.4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205</v>
      </c>
      <c r="W114" s="306">
        <f>IFERROR(IF(V114="",0,CEILING((V114/$H114),1)*$H114),"")</f>
        <v>210.6</v>
      </c>
      <c r="X114" s="36">
        <f>IFERROR(IF(W114=0,"",ROUNDUP(W114/H114,0)*0.02175),"")</f>
        <v>0.5655</v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25.308641975308642</v>
      </c>
      <c r="W118" s="307">
        <f>IFERROR(W113/H113,"0")+IFERROR(W114/H114,"0")+IFERROR(W115/H115,"0")+IFERROR(W116/H116,"0")+IFERROR(W117/H117,"0")</f>
        <v>26</v>
      </c>
      <c r="X118" s="307">
        <f>IFERROR(IF(X113="",0,X113),"0")+IFERROR(IF(X114="",0,X114),"0")+IFERROR(IF(X115="",0,X115),"0")+IFERROR(IF(X116="",0,X116),"0")+IFERROR(IF(X117="",0,X117),"0")</f>
        <v>0.5655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205</v>
      </c>
      <c r="W119" s="307">
        <f>IFERROR(SUM(W113:W117),"0")</f>
        <v>210.6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18</v>
      </c>
      <c r="W124" s="306">
        <f>IFERROR(IF(V124="",0,CEILING((V124/$H124),1)*$H124),"")</f>
        <v>18.900000000000002</v>
      </c>
      <c r="X124" s="36">
        <f>IFERROR(IF(W124=0,"",ROUNDUP(W124/H124,0)*0.00753),"")</f>
        <v>5.271E-2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6.6666666666666661</v>
      </c>
      <c r="W125" s="307">
        <f>IFERROR(W122/H122,"0")+IFERROR(W123/H123,"0")+IFERROR(W124/H124,"0")</f>
        <v>7</v>
      </c>
      <c r="X125" s="307">
        <f>IFERROR(IF(X122="",0,X122),"0")+IFERROR(IF(X123="",0,X123),"0")+IFERROR(IF(X124="",0,X124),"0")</f>
        <v>5.271E-2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18</v>
      </c>
      <c r="W126" s="307">
        <f>IFERROR(SUM(W122:W124),"0")</f>
        <v>18.900000000000002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23</v>
      </c>
      <c r="W141" s="306">
        <f t="shared" si="7"/>
        <v>23.1</v>
      </c>
      <c r="X141" s="36">
        <f>IFERROR(IF(W141=0,"",ROUNDUP(W141/H141,0)*0.00502),"")</f>
        <v>5.5220000000000005E-2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154</v>
      </c>
      <c r="W144" s="306">
        <f t="shared" si="7"/>
        <v>155.4</v>
      </c>
      <c r="X144" s="36">
        <f>IFERROR(IF(W144=0,"",ROUNDUP(W144/H144,0)*0.00502),"")</f>
        <v>0.37148000000000003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84.285714285714278</v>
      </c>
      <c r="W146" s="307">
        <f>IFERROR(W137/H137,"0")+IFERROR(W138/H138,"0")+IFERROR(W139/H139,"0")+IFERROR(W140/H140,"0")+IFERROR(W141/H141,"0")+IFERROR(W142/H142,"0")+IFERROR(W143/H143,"0")+IFERROR(W144/H144,"0")+IFERROR(W145/H145,"0")</f>
        <v>85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0.42670000000000002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177</v>
      </c>
      <c r="W147" s="307">
        <f>IFERROR(SUM(W137:W145),"0")</f>
        <v>178.5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312</v>
      </c>
      <c r="W160" s="306">
        <f>IFERROR(IF(V160="",0,CEILING((V160/$H160),1)*$H160),"")</f>
        <v>313.20000000000005</v>
      </c>
      <c r="X160" s="36">
        <f>IFERROR(IF(W160=0,"",ROUNDUP(W160/H160,0)*0.00937),"")</f>
        <v>0.54345999999999994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268</v>
      </c>
      <c r="W161" s="306">
        <f>IFERROR(IF(V161="",0,CEILING((V161/$H161),1)*$H161),"")</f>
        <v>270</v>
      </c>
      <c r="X161" s="36">
        <f>IFERROR(IF(W161=0,"",ROUNDUP(W161/H161,0)*0.00937),"")</f>
        <v>0.46849999999999997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107.40740740740739</v>
      </c>
      <c r="W164" s="307">
        <f>IFERROR(W160/H160,"0")+IFERROR(W161/H161,"0")+IFERROR(W162/H162,"0")+IFERROR(W163/H163,"0")</f>
        <v>108</v>
      </c>
      <c r="X164" s="307">
        <f>IFERROR(IF(X160="",0,X160),"0")+IFERROR(IF(X161="",0,X161),"0")+IFERROR(IF(X162="",0,X162),"0")+IFERROR(IF(X163="",0,X163),"0")</f>
        <v>1.01196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580</v>
      </c>
      <c r="W165" s="307">
        <f>IFERROR(SUM(W160:W163),"0")</f>
        <v>583.20000000000005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400</v>
      </c>
      <c r="W168" s="306">
        <f t="shared" si="8"/>
        <v>400.2</v>
      </c>
      <c r="X168" s="36">
        <f>IFERROR(IF(W168=0,"",ROUNDUP(W168/H168,0)*0.02175),"")</f>
        <v>1.0004999999999999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211</v>
      </c>
      <c r="W177" s="306">
        <f t="shared" si="8"/>
        <v>211.2</v>
      </c>
      <c r="X177" s="36">
        <f t="shared" ref="X177:X183" si="9">IFERROR(IF(W177=0,"",ROUNDUP(W177/H177,0)*0.00753),"")</f>
        <v>0.66264000000000001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107</v>
      </c>
      <c r="W179" s="306">
        <f t="shared" si="8"/>
        <v>108</v>
      </c>
      <c r="X179" s="36">
        <f t="shared" si="9"/>
        <v>0.33884999999999998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95</v>
      </c>
      <c r="W180" s="306">
        <f t="shared" si="8"/>
        <v>96</v>
      </c>
      <c r="X180" s="36">
        <f t="shared" si="9"/>
        <v>0.30120000000000002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137</v>
      </c>
      <c r="W182" s="306">
        <f t="shared" si="8"/>
        <v>139.19999999999999</v>
      </c>
      <c r="X182" s="36">
        <f t="shared" si="9"/>
        <v>0.43674000000000002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141</v>
      </c>
      <c r="W183" s="306">
        <f t="shared" si="8"/>
        <v>141.6</v>
      </c>
      <c r="X183" s="36">
        <f t="shared" si="9"/>
        <v>0.44427</v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333.89367816091954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336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3.1841999999999997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1091</v>
      </c>
      <c r="W185" s="307">
        <f>IFERROR(SUM(W167:W183),"0")</f>
        <v>1096.1999999999998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218</v>
      </c>
      <c r="W214" s="306">
        <f>IFERROR(IF(V214="",0,CEILING((V214/$H214),1)*$H214),"")</f>
        <v>218.4</v>
      </c>
      <c r="X214" s="36">
        <f>IFERROR(IF(W214=0,"",ROUNDUP(W214/H214,0)*0.00753),"")</f>
        <v>0.39156000000000002</v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246</v>
      </c>
      <c r="W215" s="306">
        <f>IFERROR(IF(V215="",0,CEILING((V215/$H215),1)*$H215),"")</f>
        <v>247.8</v>
      </c>
      <c r="X215" s="36">
        <f>IFERROR(IF(W215=0,"",ROUNDUP(W215/H215,0)*0.00753),"")</f>
        <v>0.44427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11</v>
      </c>
      <c r="W216" s="306">
        <f>IFERROR(IF(V216="",0,CEILING((V216/$H216),1)*$H216),"")</f>
        <v>12.600000000000001</v>
      </c>
      <c r="X216" s="36">
        <f>IFERROR(IF(W216=0,"",ROUNDUP(W216/H216,0)*0.00502),"")</f>
        <v>3.0120000000000001E-2</v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38</v>
      </c>
      <c r="W217" s="306">
        <f>IFERROR(IF(V217="",0,CEILING((V217/$H217),1)*$H217),"")</f>
        <v>39.9</v>
      </c>
      <c r="X217" s="36">
        <f>IFERROR(IF(W217=0,"",ROUNDUP(W217/H217,0)*0.00502),"")</f>
        <v>9.5380000000000006E-2</v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133.80952380952382</v>
      </c>
      <c r="W218" s="307">
        <f>IFERROR(W214/H214,"0")+IFERROR(W215/H215,"0")+IFERROR(W216/H216,"0")+IFERROR(W217/H217,"0")</f>
        <v>136</v>
      </c>
      <c r="X218" s="307">
        <f>IFERROR(IF(X214="",0,X214),"0")+IFERROR(IF(X215="",0,X215),"0")+IFERROR(IF(X216="",0,X216),"0")+IFERROR(IF(X217="",0,X217),"0")</f>
        <v>0.96133000000000013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513</v>
      </c>
      <c r="W219" s="307">
        <f>IFERROR(SUM(W214:W217),"0")</f>
        <v>518.70000000000005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301</v>
      </c>
      <c r="W233" s="306">
        <f>IFERROR(IF(V233="",0,CEILING((V233/$H233),1)*$H233),"")</f>
        <v>302.40000000000003</v>
      </c>
      <c r="X233" s="36">
        <f>IFERROR(IF(W233=0,"",ROUNDUP(W233/H233,0)*0.02175),"")</f>
        <v>0.78299999999999992</v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452</v>
      </c>
      <c r="W234" s="306">
        <f>IFERROR(IF(V234="",0,CEILING((V234/$H234),1)*$H234),"")</f>
        <v>452.4</v>
      </c>
      <c r="X234" s="36">
        <f>IFERROR(IF(W234=0,"",ROUNDUP(W234/H234,0)*0.02175),"")</f>
        <v>1.2614999999999998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93.78205128205127</v>
      </c>
      <c r="W236" s="307">
        <f>IFERROR(W233/H233,"0")+IFERROR(W234/H234,"0")+IFERROR(W235/H235,"0")</f>
        <v>94</v>
      </c>
      <c r="X236" s="307">
        <f>IFERROR(IF(X233="",0,X233),"0")+IFERROR(IF(X234="",0,X234),"0")+IFERROR(IF(X235="",0,X235),"0")</f>
        <v>2.0444999999999998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753</v>
      </c>
      <c r="W237" s="307">
        <f>IFERROR(SUM(W233:W235),"0")</f>
        <v>754.8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66</v>
      </c>
      <c r="W286" s="306">
        <f t="shared" ref="W286:W293" si="14">IFERROR(IF(V286="",0,CEILING((V286/$H286),1)*$H286),"")</f>
        <v>75</v>
      </c>
      <c r="X286" s="36">
        <f>IFERROR(IF(W286=0,"",ROUNDUP(W286/H286,0)*0.02175),"")</f>
        <v>0.10874999999999999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525</v>
      </c>
      <c r="W288" s="306">
        <f t="shared" si="14"/>
        <v>525</v>
      </c>
      <c r="X288" s="36">
        <f>IFERROR(IF(W288=0,"",ROUNDUP(W288/H288,0)*0.02175),"")</f>
        <v>0.76124999999999998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1513</v>
      </c>
      <c r="W290" s="306">
        <f t="shared" si="14"/>
        <v>1515</v>
      </c>
      <c r="X290" s="36">
        <f>IFERROR(IF(W290=0,"",ROUNDUP(W290/H290,0)*0.02175),"")</f>
        <v>2.1967499999999998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140.26666666666665</v>
      </c>
      <c r="W294" s="307">
        <f>IFERROR(W286/H286,"0")+IFERROR(W287/H287,"0")+IFERROR(W288/H288,"0")+IFERROR(W289/H289,"0")+IFERROR(W290/H290,"0")+IFERROR(W291/H291,"0")+IFERROR(W292/H292,"0")+IFERROR(W293/H293,"0")</f>
        <v>141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3.0667499999999999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2104</v>
      </c>
      <c r="W295" s="307">
        <f>IFERROR(SUM(W286:W293),"0")</f>
        <v>2115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814</v>
      </c>
      <c r="W297" s="306">
        <f>IFERROR(IF(V297="",0,CEILING((V297/$H297),1)*$H297),"")</f>
        <v>825</v>
      </c>
      <c r="X297" s="36">
        <f>IFERROR(IF(W297=0,"",ROUNDUP(W297/H297,0)*0.02175),"")</f>
        <v>1.1962499999999998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54.266666666666666</v>
      </c>
      <c r="W300" s="307">
        <f>IFERROR(W297/H297,"0")+IFERROR(W298/H298,"0")+IFERROR(W299/H299,"0")</f>
        <v>55</v>
      </c>
      <c r="X300" s="307">
        <f>IFERROR(IF(X297="",0,X297),"0")+IFERROR(IF(X298="",0,X298),"0")+IFERROR(IF(X299="",0,X299),"0")</f>
        <v>1.1962499999999998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814</v>
      </c>
      <c r="W301" s="307">
        <f>IFERROR(SUM(W297:W299),"0")</f>
        <v>825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49</v>
      </c>
      <c r="W307" s="306">
        <f>IFERROR(IF(V307="",0,CEILING((V307/$H307),1)*$H307),"")</f>
        <v>54.6</v>
      </c>
      <c r="X307" s="36">
        <f>IFERROR(IF(W307=0,"",ROUNDUP(W307/H307,0)*0.02175),"")</f>
        <v>0.15225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6.2820512820512819</v>
      </c>
      <c r="W308" s="307">
        <f>IFERROR(W307/H307,"0")</f>
        <v>7</v>
      </c>
      <c r="X308" s="307">
        <f>IFERROR(IF(X307="",0,X307),"0")</f>
        <v>0.15225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49</v>
      </c>
      <c r="W309" s="307">
        <f>IFERROR(SUM(W307:W307),"0")</f>
        <v>54.6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733</v>
      </c>
      <c r="W324" s="306">
        <f>IFERROR(IF(V324="",0,CEILING((V324/$H324),1)*$H324),"")</f>
        <v>733.19999999999993</v>
      </c>
      <c r="X324" s="36">
        <f>IFERROR(IF(W324=0,"",ROUNDUP(W324/H324,0)*0.02175),"")</f>
        <v>2.0444999999999998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93.974358974358978</v>
      </c>
      <c r="W328" s="307">
        <f>IFERROR(W324/H324,"0")+IFERROR(W325/H325,"0")+IFERROR(W326/H326,"0")+IFERROR(W327/H327,"0")</f>
        <v>94</v>
      </c>
      <c r="X328" s="307">
        <f>IFERROR(IF(X324="",0,X324),"0")+IFERROR(IF(X325="",0,X325),"0")+IFERROR(IF(X326="",0,X326),"0")+IFERROR(IF(X327="",0,X327),"0")</f>
        <v>2.0444999999999998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733</v>
      </c>
      <c r="W329" s="307">
        <f>IFERROR(SUM(W324:W327),"0")</f>
        <v>733.19999999999993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54</v>
      </c>
      <c r="W346" s="306">
        <f t="shared" si="15"/>
        <v>55.44</v>
      </c>
      <c r="X346" s="36">
        <f t="shared" ref="X346:X354" si="16">IFERROR(IF(W346=0,"",ROUNDUP(W346/H346,0)*0.00502),"")</f>
        <v>0.16566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12</v>
      </c>
      <c r="W350" s="306">
        <f t="shared" si="15"/>
        <v>13.44</v>
      </c>
      <c r="X350" s="36">
        <f t="shared" si="16"/>
        <v>4.0160000000000001E-2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39.285714285714292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41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0.20582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66</v>
      </c>
      <c r="W356" s="307">
        <f>IFERROR(SUM(W342:W354),"0")</f>
        <v>68.88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26</v>
      </c>
      <c r="W377" s="306">
        <f>IFERROR(IF(V377="",0,CEILING((V377/$H377),1)*$H377),"")</f>
        <v>26</v>
      </c>
      <c r="X377" s="36">
        <f>IFERROR(IF(W377=0,"",ROUNDUP(W377/H377,0)*0.00673),"")</f>
        <v>0.1346</v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20</v>
      </c>
      <c r="W378" s="307">
        <f>IFERROR(W376/H376,"0")+IFERROR(W377/H377,"0")</f>
        <v>20</v>
      </c>
      <c r="X378" s="307">
        <f>IFERROR(IF(X376="",0,X376),"0")+IFERROR(IF(X377="",0,X377),"0")</f>
        <v>0.1346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26</v>
      </c>
      <c r="W379" s="307">
        <f>IFERROR(SUM(W376:W377),"0")</f>
        <v>26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800</v>
      </c>
      <c r="W404" s="306">
        <f t="shared" si="18"/>
        <v>802.56000000000006</v>
      </c>
      <c r="X404" s="36">
        <f>IFERROR(IF(W404=0,"",ROUNDUP(W404/H404,0)*0.01196),"")</f>
        <v>1.81792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200</v>
      </c>
      <c r="W405" s="306">
        <f t="shared" si="18"/>
        <v>200.64000000000001</v>
      </c>
      <c r="X405" s="36">
        <f>IFERROR(IF(W405=0,"",ROUNDUP(W405/H405,0)*0.01196),"")</f>
        <v>0.45448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1000</v>
      </c>
      <c r="W406" s="306">
        <f t="shared" si="18"/>
        <v>1003.2</v>
      </c>
      <c r="X406" s="36">
        <f>IFERROR(IF(W406=0,"",ROUNDUP(W406/H406,0)*0.01196),"")</f>
        <v>2.2724000000000002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378.78787878787875</v>
      </c>
      <c r="W412" s="307">
        <f>IFERROR(W403/H403,"0")+IFERROR(W404/H404,"0")+IFERROR(W405/H405,"0")+IFERROR(W406/H406,"0")+IFERROR(W407/H407,"0")+IFERROR(W408/H408,"0")+IFERROR(W409/H409,"0")+IFERROR(W410/H410,"0")+IFERROR(W411/H411,"0")</f>
        <v>380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4.5448000000000004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2000</v>
      </c>
      <c r="W413" s="307">
        <f>IFERROR(SUM(W403:W411),"0")</f>
        <v>2006.4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631</v>
      </c>
      <c r="W415" s="306">
        <f>IFERROR(IF(V415="",0,CEILING((V415/$H415),1)*$H415),"")</f>
        <v>633.6</v>
      </c>
      <c r="X415" s="36">
        <f>IFERROR(IF(W415=0,"",ROUNDUP(W415/H415,0)*0.01196),"")</f>
        <v>1.4352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119.50757575757575</v>
      </c>
      <c r="W417" s="307">
        <f>IFERROR(W415/H415,"0")+IFERROR(W416/H416,"0")</f>
        <v>120</v>
      </c>
      <c r="X417" s="307">
        <f>IFERROR(IF(X415="",0,X415),"0")+IFERROR(IF(X416="",0,X416),"0")</f>
        <v>1.4352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631</v>
      </c>
      <c r="W418" s="307">
        <f>IFERROR(SUM(W415:W416),"0")</f>
        <v>633.6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328</v>
      </c>
      <c r="W420" s="306">
        <f t="shared" ref="W420:W425" si="19">IFERROR(IF(V420="",0,CEILING((V420/$H420),1)*$H420),"")</f>
        <v>332.64000000000004</v>
      </c>
      <c r="X420" s="36">
        <f>IFERROR(IF(W420=0,"",ROUNDUP(W420/H420,0)*0.01196),"")</f>
        <v>0.75348000000000004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569</v>
      </c>
      <c r="W421" s="306">
        <f t="shared" si="19"/>
        <v>570.24</v>
      </c>
      <c r="X421" s="36">
        <f>IFERROR(IF(W421=0,"",ROUNDUP(W421/H421,0)*0.01196),"")</f>
        <v>1.2916799999999999</v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600</v>
      </c>
      <c r="W422" s="306">
        <f t="shared" si="19"/>
        <v>601.92000000000007</v>
      </c>
      <c r="X422" s="36">
        <f>IFERROR(IF(W422=0,"",ROUNDUP(W422/H422,0)*0.01196),"")</f>
        <v>1.36344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283.52272727272725</v>
      </c>
      <c r="W426" s="307">
        <f>IFERROR(W420/H420,"0")+IFERROR(W421/H421,"0")+IFERROR(W422/H422,"0")+IFERROR(W423/H423,"0")+IFERROR(W424/H424,"0")+IFERROR(W425/H425,"0")</f>
        <v>285</v>
      </c>
      <c r="X426" s="307">
        <f>IFERROR(IF(X420="",0,X420),"0")+IFERROR(IF(X421="",0,X421),"0")+IFERROR(IF(X422="",0,X422),"0")+IFERROR(IF(X423="",0,X423),"0")+IFERROR(IF(X424="",0,X424),"0")+IFERROR(IF(X425="",0,X425),"0")</f>
        <v>3.4085999999999999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1497</v>
      </c>
      <c r="W427" s="307">
        <f>IFERROR(SUM(W420:W425),"0")</f>
        <v>1504.8000000000002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43</v>
      </c>
      <c r="W429" s="306">
        <f>IFERROR(IF(V429="",0,CEILING((V429/$H429),1)*$H429),"")</f>
        <v>46.8</v>
      </c>
      <c r="X429" s="36">
        <f>IFERROR(IF(W429=0,"",ROUNDUP(W429/H429,0)*0.02175),"")</f>
        <v>0.1305</v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5.5128205128205128</v>
      </c>
      <c r="W431" s="307">
        <f>IFERROR(W429/H429,"0")+IFERROR(W430/H430,"0")</f>
        <v>6</v>
      </c>
      <c r="X431" s="307">
        <f>IFERROR(IF(X429="",0,X429),"0")+IFERROR(IF(X430="",0,X430),"0")</f>
        <v>0.1305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43</v>
      </c>
      <c r="W432" s="307">
        <f>IFERROR(SUM(W429:W430),"0")</f>
        <v>46.8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12772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12869.98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13521.373161133884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13624.965999999999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24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14121.373161133884</v>
      </c>
      <c r="W463" s="307">
        <f>GrossWeightTotalR+PalletQtyTotalR*25</f>
        <v>14224.965999999999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2078.5006199845275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2096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27.681459999999998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172.8</v>
      </c>
      <c r="D470" s="46">
        <f>IFERROR(W54*1,"0")+IFERROR(W55*1,"0")+IFERROR(W56*1,"0")+IFERROR(W57*1,"0")</f>
        <v>291.60000000000002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1241</v>
      </c>
      <c r="F470" s="46">
        <f>IFERROR(W122*1,"0")+IFERROR(W123*1,"0")+IFERROR(W124*1,"0")</f>
        <v>18.900000000000002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178.5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1679.4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1273.5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2994.6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733.19999999999993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94.88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4191.6000000000004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