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8" i="1" s="1"/>
  <c r="W444" i="1"/>
  <c r="V444" i="1"/>
  <c r="V443" i="1"/>
  <c r="X442" i="1"/>
  <c r="W442" i="1"/>
  <c r="W441" i="1"/>
  <c r="V439" i="1"/>
  <c r="V438" i="1"/>
  <c r="W437" i="1"/>
  <c r="X437" i="1" s="1"/>
  <c r="X436" i="1"/>
  <c r="X438" i="1" s="1"/>
  <c r="W436" i="1"/>
  <c r="W439" i="1" s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W424" i="1"/>
  <c r="W426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Q470" i="1" s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V379" i="1"/>
  <c r="V378" i="1"/>
  <c r="X377" i="1"/>
  <c r="W377" i="1"/>
  <c r="W376" i="1"/>
  <c r="W379" i="1" s="1"/>
  <c r="W374" i="1"/>
  <c r="V374" i="1"/>
  <c r="V373" i="1"/>
  <c r="W372" i="1"/>
  <c r="X372" i="1" s="1"/>
  <c r="W371" i="1"/>
  <c r="X371" i="1" s="1"/>
  <c r="W370" i="1"/>
  <c r="X370" i="1" s="1"/>
  <c r="X369" i="1"/>
  <c r="W369" i="1"/>
  <c r="V367" i="1"/>
  <c r="W366" i="1"/>
  <c r="V366" i="1"/>
  <c r="W365" i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P470" i="1" s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V282" i="1"/>
  <c r="V281" i="1"/>
  <c r="W280" i="1"/>
  <c r="X280" i="1" s="1"/>
  <c r="X281" i="1" s="1"/>
  <c r="N280" i="1"/>
  <c r="V278" i="1"/>
  <c r="V277" i="1"/>
  <c r="X276" i="1"/>
  <c r="X277" i="1" s="1"/>
  <c r="W276" i="1"/>
  <c r="N276" i="1"/>
  <c r="V274" i="1"/>
  <c r="V273" i="1"/>
  <c r="W272" i="1"/>
  <c r="X272" i="1" s="1"/>
  <c r="X273" i="1" s="1"/>
  <c r="N272" i="1"/>
  <c r="V270" i="1"/>
  <c r="V269" i="1"/>
  <c r="X268" i="1"/>
  <c r="X269" i="1" s="1"/>
  <c r="W268" i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X255" i="1" s="1"/>
  <c r="W254" i="1"/>
  <c r="X254" i="1" s="1"/>
  <c r="N254" i="1"/>
  <c r="X253" i="1"/>
  <c r="W253" i="1"/>
  <c r="N253" i="1"/>
  <c r="W252" i="1"/>
  <c r="N252" i="1"/>
  <c r="V249" i="1"/>
  <c r="V248" i="1"/>
  <c r="X247" i="1"/>
  <c r="W247" i="1"/>
  <c r="N247" i="1"/>
  <c r="W246" i="1"/>
  <c r="X246" i="1" s="1"/>
  <c r="N246" i="1"/>
  <c r="W245" i="1"/>
  <c r="W248" i="1" s="1"/>
  <c r="N245" i="1"/>
  <c r="V243" i="1"/>
  <c r="W242" i="1"/>
  <c r="V242" i="1"/>
  <c r="W241" i="1"/>
  <c r="X241" i="1" s="1"/>
  <c r="N241" i="1"/>
  <c r="X240" i="1"/>
  <c r="W240" i="1"/>
  <c r="W239" i="1"/>
  <c r="X239" i="1" s="1"/>
  <c r="W237" i="1"/>
  <c r="V237" i="1"/>
  <c r="V236" i="1"/>
  <c r="W235" i="1"/>
  <c r="X235" i="1" s="1"/>
  <c r="N235" i="1"/>
  <c r="X234" i="1"/>
  <c r="W234" i="1"/>
  <c r="N234" i="1"/>
  <c r="X233" i="1"/>
  <c r="W233" i="1"/>
  <c r="W236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24" i="1"/>
  <c r="X224" i="1" s="1"/>
  <c r="X223" i="1"/>
  <c r="W223" i="1"/>
  <c r="N223" i="1"/>
  <c r="W222" i="1"/>
  <c r="X222" i="1" s="1"/>
  <c r="N222" i="1"/>
  <c r="X221" i="1"/>
  <c r="W221" i="1"/>
  <c r="N221" i="1"/>
  <c r="W219" i="1"/>
  <c r="V219" i="1"/>
  <c r="V218" i="1"/>
  <c r="X217" i="1"/>
  <c r="W217" i="1"/>
  <c r="N217" i="1"/>
  <c r="X216" i="1"/>
  <c r="W216" i="1"/>
  <c r="N216" i="1"/>
  <c r="W215" i="1"/>
  <c r="X215" i="1" s="1"/>
  <c r="N215" i="1"/>
  <c r="W214" i="1"/>
  <c r="X214" i="1" s="1"/>
  <c r="N214" i="1"/>
  <c r="V212" i="1"/>
  <c r="W211" i="1"/>
  <c r="V211" i="1"/>
  <c r="W210" i="1"/>
  <c r="N210" i="1"/>
  <c r="V208" i="1"/>
  <c r="V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X199" i="1"/>
  <c r="W199" i="1"/>
  <c r="N199" i="1"/>
  <c r="W198" i="1"/>
  <c r="X198" i="1" s="1"/>
  <c r="N198" i="1"/>
  <c r="X197" i="1"/>
  <c r="W197" i="1"/>
  <c r="N197" i="1"/>
  <c r="X196" i="1"/>
  <c r="W196" i="1"/>
  <c r="N196" i="1"/>
  <c r="W195" i="1"/>
  <c r="W207" i="1" s="1"/>
  <c r="N195" i="1"/>
  <c r="W194" i="1"/>
  <c r="X194" i="1" s="1"/>
  <c r="N194" i="1"/>
  <c r="X193" i="1"/>
  <c r="W193" i="1"/>
  <c r="N193" i="1"/>
  <c r="W190" i="1"/>
  <c r="V190" i="1"/>
  <c r="W189" i="1"/>
  <c r="V189" i="1"/>
  <c r="X188" i="1"/>
  <c r="W188" i="1"/>
  <c r="N188" i="1"/>
  <c r="X187" i="1"/>
  <c r="X189" i="1" s="1"/>
  <c r="W187" i="1"/>
  <c r="N187" i="1"/>
  <c r="V185" i="1"/>
  <c r="V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N179" i="1"/>
  <c r="W178" i="1"/>
  <c r="X178" i="1" s="1"/>
  <c r="N178" i="1"/>
  <c r="W177" i="1"/>
  <c r="X177" i="1" s="1"/>
  <c r="N177" i="1"/>
  <c r="X176" i="1"/>
  <c r="W176" i="1"/>
  <c r="N176" i="1"/>
  <c r="X175" i="1"/>
  <c r="W175" i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X167" i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X164" i="1" s="1"/>
  <c r="N161" i="1"/>
  <c r="X160" i="1"/>
  <c r="W160" i="1"/>
  <c r="W164" i="1" s="1"/>
  <c r="N160" i="1"/>
  <c r="V158" i="1"/>
  <c r="W157" i="1"/>
  <c r="V157" i="1"/>
  <c r="X156" i="1"/>
  <c r="W156" i="1"/>
  <c r="N156" i="1"/>
  <c r="X155" i="1"/>
  <c r="X157" i="1" s="1"/>
  <c r="W155" i="1"/>
  <c r="W158" i="1" s="1"/>
  <c r="V153" i="1"/>
  <c r="V152" i="1"/>
  <c r="W151" i="1"/>
  <c r="W152" i="1" s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X139" i="1"/>
  <c r="W139" i="1"/>
  <c r="N139" i="1"/>
  <c r="X138" i="1"/>
  <c r="W138" i="1"/>
  <c r="N138" i="1"/>
  <c r="W137" i="1"/>
  <c r="X137" i="1" s="1"/>
  <c r="X146" i="1" s="1"/>
  <c r="V134" i="1"/>
  <c r="V133" i="1"/>
  <c r="X132" i="1"/>
  <c r="W132" i="1"/>
  <c r="N132" i="1"/>
  <c r="W131" i="1"/>
  <c r="W134" i="1" s="1"/>
  <c r="N131" i="1"/>
  <c r="W130" i="1"/>
  <c r="N130" i="1"/>
  <c r="V126" i="1"/>
  <c r="V125" i="1"/>
  <c r="X124" i="1"/>
  <c r="W124" i="1"/>
  <c r="N124" i="1"/>
  <c r="W123" i="1"/>
  <c r="X123" i="1" s="1"/>
  <c r="N123" i="1"/>
  <c r="X122" i="1"/>
  <c r="X125" i="1" s="1"/>
  <c r="W122" i="1"/>
  <c r="V119" i="1"/>
  <c r="V118" i="1"/>
  <c r="X117" i="1"/>
  <c r="W117" i="1"/>
  <c r="W116" i="1"/>
  <c r="X116" i="1" s="1"/>
  <c r="N116" i="1"/>
  <c r="X115" i="1"/>
  <c r="W115" i="1"/>
  <c r="W114" i="1"/>
  <c r="W119" i="1" s="1"/>
  <c r="N114" i="1"/>
  <c r="W113" i="1"/>
  <c r="N113" i="1"/>
  <c r="V111" i="1"/>
  <c r="V110" i="1"/>
  <c r="W109" i="1"/>
  <c r="X109" i="1" s="1"/>
  <c r="X108" i="1"/>
  <c r="W108" i="1"/>
  <c r="N108" i="1"/>
  <c r="W107" i="1"/>
  <c r="X107" i="1" s="1"/>
  <c r="X106" i="1"/>
  <c r="W106" i="1"/>
  <c r="W105" i="1"/>
  <c r="W110" i="1" s="1"/>
  <c r="X104" i="1"/>
  <c r="W104" i="1"/>
  <c r="N104" i="1"/>
  <c r="X103" i="1"/>
  <c r="W103" i="1"/>
  <c r="W102" i="1"/>
  <c r="X102" i="1" s="1"/>
  <c r="X101" i="1"/>
  <c r="W101" i="1"/>
  <c r="W111" i="1" s="1"/>
  <c r="V99" i="1"/>
  <c r="V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X93" i="1" s="1"/>
  <c r="N93" i="1"/>
  <c r="W92" i="1"/>
  <c r="X92" i="1" s="1"/>
  <c r="N92" i="1"/>
  <c r="X91" i="1"/>
  <c r="W91" i="1"/>
  <c r="N91" i="1"/>
  <c r="X90" i="1"/>
  <c r="W90" i="1"/>
  <c r="W98" i="1" s="1"/>
  <c r="N90" i="1"/>
  <c r="V88" i="1"/>
  <c r="V87" i="1"/>
  <c r="X86" i="1"/>
  <c r="W86" i="1"/>
  <c r="N86" i="1"/>
  <c r="W85" i="1"/>
  <c r="X85" i="1" s="1"/>
  <c r="N85" i="1"/>
  <c r="W84" i="1"/>
  <c r="X84" i="1" s="1"/>
  <c r="X83" i="1"/>
  <c r="W83" i="1"/>
  <c r="W82" i="1"/>
  <c r="X82" i="1" s="1"/>
  <c r="X81" i="1"/>
  <c r="W81" i="1"/>
  <c r="N81" i="1"/>
  <c r="W80" i="1"/>
  <c r="W87" i="1" s="1"/>
  <c r="V78" i="1"/>
  <c r="V77" i="1"/>
  <c r="W76" i="1"/>
  <c r="X76" i="1" s="1"/>
  <c r="N76" i="1"/>
  <c r="X75" i="1"/>
  <c r="W75" i="1"/>
  <c r="N75" i="1"/>
  <c r="X74" i="1"/>
  <c r="W74" i="1"/>
  <c r="N74" i="1"/>
  <c r="W73" i="1"/>
  <c r="X73" i="1" s="1"/>
  <c r="N73" i="1"/>
  <c r="W72" i="1"/>
  <c r="X72" i="1" s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X66" i="1" s="1"/>
  <c r="N66" i="1"/>
  <c r="W65" i="1"/>
  <c r="X65" i="1" s="1"/>
  <c r="X64" i="1"/>
  <c r="W64" i="1"/>
  <c r="N64" i="1"/>
  <c r="W63" i="1"/>
  <c r="W77" i="1" s="1"/>
  <c r="X62" i="1"/>
  <c r="W62" i="1"/>
  <c r="V59" i="1"/>
  <c r="V58" i="1"/>
  <c r="X57" i="1"/>
  <c r="W57" i="1"/>
  <c r="W56" i="1"/>
  <c r="X56" i="1" s="1"/>
  <c r="N56" i="1"/>
  <c r="X55" i="1"/>
  <c r="W55" i="1"/>
  <c r="W54" i="1"/>
  <c r="W58" i="1" s="1"/>
  <c r="N54" i="1"/>
  <c r="V51" i="1"/>
  <c r="V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W32" i="1" s="1"/>
  <c r="N27" i="1"/>
  <c r="W26" i="1"/>
  <c r="W33" i="1" s="1"/>
  <c r="N26" i="1"/>
  <c r="W24" i="1"/>
  <c r="V24" i="1"/>
  <c r="V460" i="1" s="1"/>
  <c r="W23" i="1"/>
  <c r="V23" i="1"/>
  <c r="V464" i="1" s="1"/>
  <c r="W22" i="1"/>
  <c r="N22" i="1"/>
  <c r="H10" i="1"/>
  <c r="J9" i="1"/>
  <c r="A9" i="1"/>
  <c r="H9" i="1" s="1"/>
  <c r="D7" i="1"/>
  <c r="O6" i="1"/>
  <c r="N2" i="1"/>
  <c r="X230" i="1" l="1"/>
  <c r="X98" i="1"/>
  <c r="X294" i="1"/>
  <c r="A10" i="1"/>
  <c r="B470" i="1"/>
  <c r="W461" i="1"/>
  <c r="X27" i="1"/>
  <c r="X35" i="1"/>
  <c r="X36" i="1" s="1"/>
  <c r="X39" i="1"/>
  <c r="X40" i="1" s="1"/>
  <c r="X43" i="1"/>
  <c r="X44" i="1" s="1"/>
  <c r="X49" i="1"/>
  <c r="X50" i="1" s="1"/>
  <c r="X54" i="1"/>
  <c r="X58" i="1" s="1"/>
  <c r="W59" i="1"/>
  <c r="X63" i="1"/>
  <c r="X77" i="1" s="1"/>
  <c r="X80" i="1"/>
  <c r="X87" i="1" s="1"/>
  <c r="W88" i="1"/>
  <c r="X105" i="1"/>
  <c r="X110" i="1" s="1"/>
  <c r="W118" i="1"/>
  <c r="X114" i="1"/>
  <c r="F470" i="1"/>
  <c r="W125" i="1"/>
  <c r="G470" i="1"/>
  <c r="X131" i="1"/>
  <c r="W146" i="1"/>
  <c r="X151" i="1"/>
  <c r="W165" i="1"/>
  <c r="X195" i="1"/>
  <c r="X207" i="1" s="1"/>
  <c r="W212" i="1"/>
  <c r="X210" i="1"/>
  <c r="X211" i="1" s="1"/>
  <c r="X242" i="1"/>
  <c r="W243" i="1"/>
  <c r="L470" i="1"/>
  <c r="W260" i="1"/>
  <c r="X297" i="1"/>
  <c r="X300" i="1" s="1"/>
  <c r="X313" i="1"/>
  <c r="W362" i="1"/>
  <c r="W367" i="1"/>
  <c r="X365" i="1"/>
  <c r="X366" i="1" s="1"/>
  <c r="W373" i="1"/>
  <c r="X389" i="1"/>
  <c r="W395" i="1"/>
  <c r="X417" i="1"/>
  <c r="X426" i="1"/>
  <c r="X424" i="1"/>
  <c r="D470" i="1"/>
  <c r="F9" i="1"/>
  <c r="F10" i="1"/>
  <c r="X22" i="1"/>
  <c r="X23" i="1" s="1"/>
  <c r="X26" i="1"/>
  <c r="W37" i="1"/>
  <c r="W41" i="1"/>
  <c r="W460" i="1" s="1"/>
  <c r="W45" i="1"/>
  <c r="W51" i="1"/>
  <c r="E470" i="1"/>
  <c r="W99" i="1"/>
  <c r="X113" i="1"/>
  <c r="X130" i="1"/>
  <c r="W133" i="1"/>
  <c r="I470" i="1"/>
  <c r="W153" i="1"/>
  <c r="X150" i="1"/>
  <c r="X152" i="1" s="1"/>
  <c r="W218" i="1"/>
  <c r="W230" i="1"/>
  <c r="X252" i="1"/>
  <c r="X259" i="1" s="1"/>
  <c r="W259" i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W317" i="1"/>
  <c r="W328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W50" i="1"/>
  <c r="W464" i="1" s="1"/>
  <c r="W78" i="1"/>
  <c r="W184" i="1"/>
  <c r="W185" i="1"/>
  <c r="J470" i="1"/>
  <c r="X218" i="1"/>
  <c r="X236" i="1"/>
  <c r="X373" i="1"/>
  <c r="X412" i="1"/>
  <c r="S470" i="1"/>
  <c r="W438" i="1"/>
  <c r="W462" i="1"/>
  <c r="M470" i="1"/>
  <c r="W147" i="1"/>
  <c r="X184" i="1"/>
  <c r="W273" i="1"/>
  <c r="W274" i="1"/>
  <c r="W281" i="1"/>
  <c r="W282" i="1"/>
  <c r="W309" i="1"/>
  <c r="X307" i="1"/>
  <c r="X308" i="1" s="1"/>
  <c r="W329" i="1"/>
  <c r="W355" i="1"/>
  <c r="W356" i="1"/>
  <c r="X342" i="1"/>
  <c r="X355" i="1" s="1"/>
  <c r="W378" i="1"/>
  <c r="X376" i="1"/>
  <c r="X378" i="1" s="1"/>
  <c r="X394" i="1"/>
  <c r="W126" i="1"/>
  <c r="W231" i="1"/>
  <c r="W249" i="1"/>
  <c r="W394" i="1"/>
  <c r="W412" i="1"/>
  <c r="W449" i="1"/>
  <c r="W208" i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W463" i="1" l="1"/>
  <c r="X133" i="1"/>
  <c r="X32" i="1"/>
  <c r="X316" i="1"/>
  <c r="X118" i="1"/>
  <c r="X465" i="1" s="1"/>
</calcChain>
</file>

<file path=xl/sharedStrings.xml><?xml version="1.0" encoding="utf-8"?>
<sst xmlns="http://schemas.openxmlformats.org/spreadsheetml/2006/main" count="1941" uniqueCount="666">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</sst>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3" t="s">
        <v>8</v>
      </c>
      <c r="B5" s="364"/>
      <c r="C5" s="365"/>
      <c r="D5" s="338"/>
      <c r="E5" s="340"/>
      <c r="F5" s="587" t="s">
        <v>9</v>
      </c>
      <c r="G5" s="365"/>
      <c r="H5" s="338" t="s">
        <v>665</v>
      </c>
      <c r="I5" s="339"/>
      <c r="J5" s="339"/>
      <c r="K5" s="339"/>
      <c r="L5" s="340"/>
      <c r="N5" s="24" t="s">
        <v>10</v>
      </c>
      <c r="O5" s="531">
        <v>45269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303" customFormat="1" ht="24" customHeight="1" x14ac:dyDescent="0.2">
      <c r="A6" s="433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8" t="s">
        <v>16</v>
      </c>
      <c r="S6" s="369"/>
      <c r="T6" s="477" t="s">
        <v>17</v>
      </c>
      <c r="U6" s="35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303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0.54166666666666663</v>
      </c>
      <c r="P8" s="391"/>
      <c r="R8" s="318"/>
      <c r="S8" s="369"/>
      <c r="T8" s="478"/>
      <c r="U8" s="479"/>
      <c r="Z8" s="51"/>
      <c r="AA8" s="51"/>
      <c r="AB8" s="51"/>
    </row>
    <row r="9" spans="1:29" s="303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1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3" t="s">
        <v>23</v>
      </c>
      <c r="U10" s="35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303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0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302" t="s">
        <v>57</v>
      </c>
      <c r="T18" s="302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42</v>
      </c>
      <c r="W27" s="306">
        <f t="shared" si="0"/>
        <v>42.84</v>
      </c>
      <c r="X27" s="36">
        <f t="shared" si="1"/>
        <v>0.12801000000000001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33.6</v>
      </c>
      <c r="W31" s="306">
        <f t="shared" si="0"/>
        <v>35.28</v>
      </c>
      <c r="X31" s="36">
        <f t="shared" si="1"/>
        <v>0.10542</v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30</v>
      </c>
      <c r="W32" s="307">
        <f>IFERROR(W26/H26,"0")+IFERROR(W27/H27,"0")+IFERROR(W28/H28,"0")+IFERROR(W29/H29,"0")+IFERROR(W30/H30,"0")+IFERROR(W31/H31,"0")</f>
        <v>31</v>
      </c>
      <c r="X32" s="307">
        <f>IFERROR(IF(X26="",0,X26),"0")+IFERROR(IF(X27="",0,X27),"0")+IFERROR(IF(X28="",0,X28),"0")+IFERROR(IF(X29="",0,X29),"0")+IFERROR(IF(X30="",0,X30),"0")+IFERROR(IF(X31="",0,X31),"0")</f>
        <v>0.23343000000000003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75.599999999999994</v>
      </c>
      <c r="W33" s="307">
        <f>IFERROR(SUM(W26:W31),"0")</f>
        <v>78.12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8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130</v>
      </c>
      <c r="W64" s="306">
        <f t="shared" si="2"/>
        <v>140.4</v>
      </c>
      <c r="X64" s="36">
        <f>IFERROR(IF(W64=0,"",ROUNDUP(W64/H64,0)*0.02175),"")</f>
        <v>0.28275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12.037037037037036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13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0.28275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130</v>
      </c>
      <c r="W78" s="307">
        <f>IFERROR(SUM(W62:W76),"0")</f>
        <v>140.4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9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150</v>
      </c>
      <c r="W102" s="306">
        <f t="shared" si="6"/>
        <v>151.20000000000002</v>
      </c>
      <c r="X102" s="36">
        <f>IFERROR(IF(W102=0,"",ROUNDUP(W102/H102,0)*0.02175),"")</f>
        <v>0.39149999999999996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6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8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17.857142857142858</v>
      </c>
      <c r="W110" s="307">
        <f>IFERROR(W101/H101,"0")+IFERROR(W102/H102,"0")+IFERROR(W103/H103,"0")+IFERROR(W104/H104,"0")+IFERROR(W105/H105,"0")+IFERROR(W106/H106,"0")+IFERROR(W107/H107,"0")+IFERROR(W108/H108,"0")+IFERROR(W109/H109,"0")</f>
        <v>18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0.39149999999999996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150</v>
      </c>
      <c r="W111" s="307">
        <f>IFERROR(SUM(W101:W109),"0")</f>
        <v>151.20000000000002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200</v>
      </c>
      <c r="W122" s="306">
        <f>IFERROR(IF(V122="",0,CEILING((V122/$H122),1)*$H122),"")</f>
        <v>201.60000000000002</v>
      </c>
      <c r="X122" s="36">
        <f>IFERROR(IF(W122=0,"",ROUNDUP(W122/H122,0)*0.02175),"")</f>
        <v>0.52200000000000002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67.5</v>
      </c>
      <c r="W124" s="306">
        <f>IFERROR(IF(V124="",0,CEILING((V124/$H124),1)*$H124),"")</f>
        <v>67.5</v>
      </c>
      <c r="X124" s="36">
        <f>IFERROR(IF(W124=0,"",ROUNDUP(W124/H124,0)*0.00753),"")</f>
        <v>0.18825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48.80952380952381</v>
      </c>
      <c r="W125" s="307">
        <f>IFERROR(W122/H122,"0")+IFERROR(W123/H123,"0")+IFERROR(W124/H124,"0")</f>
        <v>49</v>
      </c>
      <c r="X125" s="307">
        <f>IFERROR(IF(X122="",0,X122),"0")+IFERROR(IF(X123="",0,X123),"0")+IFERROR(IF(X124="",0,X124),"0")</f>
        <v>0.71025000000000005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267.5</v>
      </c>
      <c r="W126" s="307">
        <f>IFERROR(SUM(W122:W124),"0")</f>
        <v>269.10000000000002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150</v>
      </c>
      <c r="W138" s="306">
        <f t="shared" si="7"/>
        <v>151.20000000000002</v>
      </c>
      <c r="X138" s="36">
        <f>IFERROR(IF(W138=0,"",ROUNDUP(W138/H138,0)*0.00753),"")</f>
        <v>0.27107999999999999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35.714285714285715</v>
      </c>
      <c r="W146" s="307">
        <f>IFERROR(W137/H137,"0")+IFERROR(W138/H138,"0")+IFERROR(W139/H139,"0")+IFERROR(W140/H140,"0")+IFERROR(W141/H141,"0")+IFERROR(W142/H142,"0")+IFERROR(W143/H143,"0")+IFERROR(W144/H144,"0")+IFERROR(W145/H145,"0")</f>
        <v>36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0.27107999999999999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150</v>
      </c>
      <c r="W147" s="307">
        <f>IFERROR(SUM(W137:W145),"0")</f>
        <v>151.20000000000002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100</v>
      </c>
      <c r="W171" s="306">
        <f t="shared" si="8"/>
        <v>101.39999999999999</v>
      </c>
      <c r="X171" s="36">
        <f>IFERROR(IF(W171=0,"",ROUNDUP(W171/H171,0)*0.02175),"")</f>
        <v>0.28275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160</v>
      </c>
      <c r="W175" s="306">
        <f t="shared" si="8"/>
        <v>160.79999999999998</v>
      </c>
      <c r="X175" s="36">
        <f>IFERROR(IF(W175=0,"",ROUNDUP(W175/H175,0)*0.00753),"")</f>
        <v>0.50451000000000001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40</v>
      </c>
      <c r="W180" s="306">
        <f t="shared" si="8"/>
        <v>40.799999999999997</v>
      </c>
      <c r="X180" s="36">
        <f t="shared" si="9"/>
        <v>0.12801000000000001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120</v>
      </c>
      <c r="W182" s="306">
        <f t="shared" si="8"/>
        <v>120</v>
      </c>
      <c r="X182" s="36">
        <f t="shared" si="9"/>
        <v>0.3765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146.15384615384616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147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1.2917700000000001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420</v>
      </c>
      <c r="W185" s="307">
        <f>IFERROR(SUM(W167:W183),"0")</f>
        <v>423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60</v>
      </c>
      <c r="W235" s="306">
        <f>IFERROR(IF(V235="",0,CEILING((V235/$H235),1)*$H235),"")</f>
        <v>67.2</v>
      </c>
      <c r="X235" s="36">
        <f>IFERROR(IF(W235=0,"",ROUNDUP(W235/H235,0)*0.02175),"")</f>
        <v>0.17399999999999999</v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7.1428571428571423</v>
      </c>
      <c r="W236" s="307">
        <f>IFERROR(W233/H233,"0")+IFERROR(W234/H234,"0")+IFERROR(W235/H235,"0")</f>
        <v>8</v>
      </c>
      <c r="X236" s="307">
        <f>IFERROR(IF(X233="",0,X233),"0")+IFERROR(IF(X234="",0,X234),"0")+IFERROR(IF(X235="",0,X235),"0")</f>
        <v>0.17399999999999999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60</v>
      </c>
      <c r="W237" s="307">
        <f>IFERROR(SUM(W233:W235),"0")</f>
        <v>67.2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900</v>
      </c>
      <c r="W286" s="306">
        <f t="shared" ref="W286:W293" si="14">IFERROR(IF(V286="",0,CEILING((V286/$H286),1)*$H286),"")</f>
        <v>900</v>
      </c>
      <c r="X286" s="36">
        <f>IFERROR(IF(W286=0,"",ROUNDUP(W286/H286,0)*0.02175),"")</f>
        <v>1.3049999999999999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600</v>
      </c>
      <c r="W290" s="306">
        <f t="shared" si="14"/>
        <v>600</v>
      </c>
      <c r="X290" s="36">
        <f>IFERROR(IF(W290=0,"",ROUNDUP(W290/H290,0)*0.02175),"")</f>
        <v>0.86999999999999988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100</v>
      </c>
      <c r="W294" s="307">
        <f>IFERROR(W286/H286,"0")+IFERROR(W287/H287,"0")+IFERROR(W288/H288,"0")+IFERROR(W289/H289,"0")+IFERROR(W290/H290,"0")+IFERROR(W291/H291,"0")+IFERROR(W292/H292,"0")+IFERROR(W293/H293,"0")</f>
        <v>100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2.1749999999999998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1500</v>
      </c>
      <c r="W295" s="307">
        <f>IFERROR(SUM(W286:W293),"0")</f>
        <v>1500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500</v>
      </c>
      <c r="W297" s="306">
        <f>IFERROR(IF(V297="",0,CEILING((V297/$H297),1)*$H297),"")</f>
        <v>510</v>
      </c>
      <c r="X297" s="36">
        <f>IFERROR(IF(W297=0,"",ROUNDUP(W297/H297,0)*0.02175),"")</f>
        <v>0.73949999999999994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33.333333333333336</v>
      </c>
      <c r="W300" s="307">
        <f>IFERROR(W297/H297,"0")+IFERROR(W298/H298,"0")+IFERROR(W299/H299,"0")</f>
        <v>34</v>
      </c>
      <c r="X300" s="307">
        <f>IFERROR(IF(X297="",0,X297),"0")+IFERROR(IF(X298="",0,X298),"0")+IFERROR(IF(X299="",0,X299),"0")</f>
        <v>0.73949999999999994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500</v>
      </c>
      <c r="W301" s="307">
        <f>IFERROR(SUM(W297:W299),"0")</f>
        <v>510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200</v>
      </c>
      <c r="W307" s="306">
        <f>IFERROR(IF(V307="",0,CEILING((V307/$H307),1)*$H307),"")</f>
        <v>202.79999999999998</v>
      </c>
      <c r="X307" s="36">
        <f>IFERROR(IF(W307=0,"",ROUNDUP(W307/H307,0)*0.02175),"")</f>
        <v>0.5655</v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25.641025641025642</v>
      </c>
      <c r="W308" s="307">
        <f>IFERROR(W307/H307,"0")</f>
        <v>26</v>
      </c>
      <c r="X308" s="307">
        <f>IFERROR(IF(X307="",0,X307),"0")</f>
        <v>0.5655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200</v>
      </c>
      <c r="W309" s="307">
        <f>IFERROR(SUM(W307:W307),"0")</f>
        <v>202.79999999999998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130</v>
      </c>
      <c r="W324" s="306">
        <f>IFERROR(IF(V324="",0,CEILING((V324/$H324),1)*$H324),"")</f>
        <v>132.6</v>
      </c>
      <c r="X324" s="36">
        <f>IFERROR(IF(W324=0,"",ROUNDUP(W324/H324,0)*0.02175),"")</f>
        <v>0.36974999999999997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16.666666666666668</v>
      </c>
      <c r="W328" s="307">
        <f>IFERROR(W324/H324,"0")+IFERROR(W325/H325,"0")+IFERROR(W326/H326,"0")+IFERROR(W327/H327,"0")</f>
        <v>17</v>
      </c>
      <c r="X328" s="307">
        <f>IFERROR(IF(X324="",0,X324),"0")+IFERROR(IF(X325="",0,X325),"0")+IFERROR(IF(X326="",0,X326),"0")+IFERROR(IF(X327="",0,X327),"0")</f>
        <v>0.36974999999999997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130</v>
      </c>
      <c r="W329" s="307">
        <f>IFERROR(SUM(W324:W327),"0")</f>
        <v>132.6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250</v>
      </c>
      <c r="W342" s="306">
        <f t="shared" ref="W342:W354" si="15">IFERROR(IF(V342="",0,CEILING((V342/$H342),1)*$H342),"")</f>
        <v>252</v>
      </c>
      <c r="X342" s="36">
        <f>IFERROR(IF(W342=0,"",ROUNDUP(W342/H342,0)*0.00753),"")</f>
        <v>0.45180000000000003</v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400</v>
      </c>
      <c r="W344" s="306">
        <f t="shared" si="15"/>
        <v>403.20000000000005</v>
      </c>
      <c r="X344" s="36">
        <f>IFERROR(IF(W344=0,"",ROUNDUP(W344/H344,0)*0.00753),"")</f>
        <v>0.72287999999999997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35</v>
      </c>
      <c r="W353" s="306">
        <f t="shared" si="15"/>
        <v>35.700000000000003</v>
      </c>
      <c r="X353" s="36">
        <f t="shared" si="16"/>
        <v>8.5339999999999999E-2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171.42857142857142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173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1.2600199999999999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685</v>
      </c>
      <c r="W356" s="307">
        <f>IFERROR(SUM(W342:W354),"0")</f>
        <v>690.90000000000009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1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6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1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9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300</v>
      </c>
      <c r="W387" s="306">
        <f t="shared" ref="W387:W393" si="17">IFERROR(IF(V387="",0,CEILING((V387/$H387),1)*$H387),"")</f>
        <v>302.40000000000003</v>
      </c>
      <c r="X387" s="36">
        <f>IFERROR(IF(W387=0,"",ROUNDUP(W387/H387,0)*0.00753),"")</f>
        <v>0.54215999999999998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71.428571428571431</v>
      </c>
      <c r="W394" s="307">
        <f>IFERROR(W387/H387,"0")+IFERROR(W388/H388,"0")+IFERROR(W389/H389,"0")+IFERROR(W390/H390,"0")+IFERROR(W391/H391,"0")+IFERROR(W392/H392,"0")+IFERROR(W393/H393,"0")</f>
        <v>72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0.54215999999999998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300</v>
      </c>
      <c r="W395" s="307">
        <f>IFERROR(SUM(W387:W393),"0")</f>
        <v>302.40000000000003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100</v>
      </c>
      <c r="W404" s="306">
        <f t="shared" si="18"/>
        <v>100.32000000000001</v>
      </c>
      <c r="X404" s="36">
        <f>IFERROR(IF(W404=0,"",ROUNDUP(W404/H404,0)*0.01196),"")</f>
        <v>0.22724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18.939393939393938</v>
      </c>
      <c r="W412" s="307">
        <f>IFERROR(W403/H403,"0")+IFERROR(W404/H404,"0")+IFERROR(W405/H405,"0")+IFERROR(W406/H406,"0")+IFERROR(W407/H407,"0")+IFERROR(W408/H408,"0")+IFERROR(W409/H409,"0")+IFERROR(W410/H410,"0")+IFERROR(W411/H411,"0")</f>
        <v>19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0.22724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100</v>
      </c>
      <c r="W413" s="307">
        <f>IFERROR(SUM(W403:W411),"0")</f>
        <v>100.32000000000001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50</v>
      </c>
      <c r="W415" s="306">
        <f>IFERROR(IF(V415="",0,CEILING((V415/$H415),1)*$H415),"")</f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9.4696969696969688</v>
      </c>
      <c r="W417" s="307">
        <f>IFERROR(W415/H415,"0")+IFERROR(W416/H416,"0")</f>
        <v>10</v>
      </c>
      <c r="X417" s="307">
        <f>IFERROR(IF(X415="",0,X415),"0")+IFERROR(IF(X416="",0,X416),"0")</f>
        <v>0.1196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50</v>
      </c>
      <c r="W418" s="307">
        <f>IFERROR(SUM(W415:W416),"0")</f>
        <v>52.800000000000004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200</v>
      </c>
      <c r="W420" s="306">
        <f t="shared" ref="W420:W425" si="19">IFERROR(IF(V420="",0,CEILING((V420/$H420),1)*$H420),"")</f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100</v>
      </c>
      <c r="W422" s="306">
        <f t="shared" si="19"/>
        <v>100.32000000000001</v>
      </c>
      <c r="X422" s="36">
        <f>IFERROR(IF(W422=0,"",ROUNDUP(W422/H422,0)*0.01196),"")</f>
        <v>0.22724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56.818181818181813</v>
      </c>
      <c r="W426" s="307">
        <f>IFERROR(W420/H420,"0")+IFERROR(W421/H421,"0")+IFERROR(W422/H422,"0")+IFERROR(W423/H423,"0")+IFERROR(W424/H424,"0")+IFERROR(W425/H425,"0")</f>
        <v>57</v>
      </c>
      <c r="X426" s="307">
        <f>IFERROR(IF(X420="",0,X420),"0")+IFERROR(IF(X421="",0,X421),"0")+IFERROR(IF(X422="",0,X422),"0")+IFERROR(IF(X423="",0,X423),"0")+IFERROR(IF(X424="",0,X424),"0")+IFERROR(IF(X425="",0,X425),"0")</f>
        <v>0.68171999999999999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300</v>
      </c>
      <c r="W427" s="307">
        <f>IFERROR(SUM(W420:W425),"0")</f>
        <v>300.96000000000004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100</v>
      </c>
      <c r="W430" s="306">
        <f>IFERROR(IF(V430="",0,CEILING((V430/$H430),1)*$H430),"")</f>
        <v>101.39999999999999</v>
      </c>
      <c r="X430" s="36">
        <f>IFERROR(IF(W430=0,"",ROUNDUP(W430/H430,0)*0.02175),"")</f>
        <v>0.28275</v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12.820512820512821</v>
      </c>
      <c r="W431" s="307">
        <f>IFERROR(W429/H429,"0")+IFERROR(W430/H430,"0")</f>
        <v>13</v>
      </c>
      <c r="X431" s="307">
        <f>IFERROR(IF(X429="",0,X429),"0")+IFERROR(IF(X430="",0,X430),"0")</f>
        <v>0.28275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100</v>
      </c>
      <c r="W432" s="307">
        <f>IFERROR(SUM(W429:W430),"0")</f>
        <v>101.39999999999999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2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50</v>
      </c>
      <c r="W446" s="306">
        <f>IFERROR(IF(V446="",0,CEILING((V446/$H446),1)*$H446),"")</f>
        <v>50.400000000000006</v>
      </c>
      <c r="X446" s="36">
        <f>IFERROR(IF(W446=0,"",ROUNDUP(W446/H446,0)*0.00753),"")</f>
        <v>9.0359999999999996E-2</v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1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130</v>
      </c>
      <c r="W447" s="306">
        <f>IFERROR(IF(V447="",0,CEILING((V447/$H447),1)*$H447),"")</f>
        <v>130.20000000000002</v>
      </c>
      <c r="X447" s="36">
        <f>IFERROR(IF(W447=0,"",ROUNDUP(W447/H447,0)*0.00753),"")</f>
        <v>0.23343</v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42.857142857142861</v>
      </c>
      <c r="W448" s="307">
        <f>IFERROR(W446/H446,"0")+IFERROR(W447/H447,"0")</f>
        <v>43</v>
      </c>
      <c r="X448" s="307">
        <f>IFERROR(IF(X446="",0,X446),"0")+IFERROR(IF(X447="",0,X447),"0")</f>
        <v>0.32379000000000002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180</v>
      </c>
      <c r="W449" s="307">
        <f>IFERROR(SUM(W446:W447),"0")</f>
        <v>180.60000000000002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3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5298.1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5355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5584.9033322233336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5645.1179999999986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10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10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5834.9033322233336</v>
      </c>
      <c r="W463" s="307">
        <f>GrossWeightTotalR+PalletQtyTotalR*25</f>
        <v>5895.1179999999986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857.11778961778953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866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10.64181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298" t="s">
        <v>559</v>
      </c>
      <c r="S467" s="336" t="s">
        <v>601</v>
      </c>
      <c r="T467" s="392"/>
      <c r="U467" s="299"/>
      <c r="Z467" s="52"/>
      <c r="AC467" s="299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299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299"/>
      <c r="Z468" s="52"/>
      <c r="AC468" s="299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299"/>
      <c r="L469" s="337"/>
      <c r="M469" s="337"/>
      <c r="N469" s="337"/>
      <c r="O469" s="337"/>
      <c r="P469" s="337"/>
      <c r="Q469" s="337"/>
      <c r="R469" s="337"/>
      <c r="S469" s="337"/>
      <c r="T469" s="337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78.12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291.60000000000002</v>
      </c>
      <c r="F470" s="46">
        <f>IFERROR(W122*1,"0")+IFERROR(W123*1,"0")+IFERROR(W124*1,"0")</f>
        <v>269.10000000000002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151.20000000000002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423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67.2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2212.8000000000002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132.6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690.90000000000009</v>
      </c>
      <c r="Q470" s="46">
        <f>IFERROR(W382*1,"0")+IFERROR(W383*1,"0")+IFERROR(W387*1,"0")+IFERROR(W388*1,"0")+IFERROR(W389*1,"0")+IFERROR(W390*1,"0")+IFERROR(W391*1,"0")+IFERROR(W392*1,"0")+IFERROR(W393*1,"0")+IFERROR(W397*1,"0")</f>
        <v>302.40000000000003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555.48</v>
      </c>
      <c r="S470" s="46">
        <f>IFERROR(W436*1,"0")+IFERROR(W437*1,"0")+IFERROR(W441*1,"0")+IFERROR(W442*1,"0")+IFERROR(W446*1,"0")+IFERROR(W447*1,"0")+IFERROR(W451*1,"0")+IFERROR(W452*1,"0")</f>
        <v>180.60000000000002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N325:R325"/>
    <mergeCell ref="A79:X79"/>
    <mergeCell ref="N390:R39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A366:M367"/>
    <mergeCell ref="D371:E371"/>
    <mergeCell ref="N200:R200"/>
    <mergeCell ref="N229:R229"/>
    <mergeCell ref="A259:M260"/>
    <mergeCell ref="N387:R387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8:L8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N134:T134"/>
    <mergeCell ref="D351:E351"/>
    <mergeCell ref="D289:E289"/>
    <mergeCell ref="D411:E411"/>
    <mergeCell ref="N395:T395"/>
    <mergeCell ref="D326:E326"/>
    <mergeCell ref="D313:E313"/>
    <mergeCell ref="A152:M153"/>
    <mergeCell ref="D117:E117"/>
    <mergeCell ref="D92:E92"/>
    <mergeCell ref="A412:M413"/>
    <mergeCell ref="N385:T385"/>
    <mergeCell ref="D137:E137"/>
    <mergeCell ref="D422:E422"/>
    <mergeCell ref="D372:E3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