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W439" i="1"/>
  <c r="V439" i="1"/>
  <c r="V438" i="1"/>
  <c r="W437" i="1"/>
  <c r="X437" i="1" s="1"/>
  <c r="X436" i="1"/>
  <c r="X438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Q470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9" i="1" s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P470" i="1" s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X294" i="1" s="1"/>
  <c r="N288" i="1"/>
  <c r="X287" i="1"/>
  <c r="W287" i="1"/>
  <c r="N287" i="1"/>
  <c r="X286" i="1"/>
  <c r="W286" i="1"/>
  <c r="N286" i="1"/>
  <c r="V282" i="1"/>
  <c r="V281" i="1"/>
  <c r="W280" i="1"/>
  <c r="X280" i="1" s="1"/>
  <c r="X281" i="1" s="1"/>
  <c r="N280" i="1"/>
  <c r="V278" i="1"/>
  <c r="X277" i="1"/>
  <c r="V277" i="1"/>
  <c r="X276" i="1"/>
  <c r="W276" i="1"/>
  <c r="N276" i="1"/>
  <c r="V274" i="1"/>
  <c r="V273" i="1"/>
  <c r="W272" i="1"/>
  <c r="X272" i="1" s="1"/>
  <c r="X273" i="1" s="1"/>
  <c r="N272" i="1"/>
  <c r="V270" i="1"/>
  <c r="X269" i="1"/>
  <c r="V269" i="1"/>
  <c r="X268" i="1"/>
  <c r="W268" i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W252" i="1"/>
  <c r="N252" i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X239" i="1" s="1"/>
  <c r="X242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X214" i="1" s="1"/>
  <c r="N214" i="1"/>
  <c r="V212" i="1"/>
  <c r="W211" i="1"/>
  <c r="V211" i="1"/>
  <c r="W210" i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N193" i="1"/>
  <c r="W190" i="1"/>
  <c r="V190" i="1"/>
  <c r="W189" i="1"/>
  <c r="V189" i="1"/>
  <c r="W188" i="1"/>
  <c r="X188" i="1" s="1"/>
  <c r="N188" i="1"/>
  <c r="X187" i="1"/>
  <c r="X189" i="1" s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X174" i="1"/>
  <c r="W174" i="1"/>
  <c r="W173" i="1"/>
  <c r="X173" i="1" s="1"/>
  <c r="W172" i="1"/>
  <c r="X172" i="1" s="1"/>
  <c r="N172" i="1"/>
  <c r="W171" i="1"/>
  <c r="X171" i="1" s="1"/>
  <c r="N171" i="1"/>
  <c r="W170" i="1"/>
  <c r="X170" i="1" s="1"/>
  <c r="X169" i="1"/>
  <c r="W169" i="1"/>
  <c r="N169" i="1"/>
  <c r="X168" i="1"/>
  <c r="W168" i="1"/>
  <c r="W185" i="1" s="1"/>
  <c r="X167" i="1"/>
  <c r="W167" i="1"/>
  <c r="N167" i="1"/>
  <c r="V165" i="1"/>
  <c r="V164" i="1"/>
  <c r="X163" i="1"/>
  <c r="W163" i="1"/>
  <c r="N163" i="1"/>
  <c r="X162" i="1"/>
  <c r="W162" i="1"/>
  <c r="N162" i="1"/>
  <c r="W161" i="1"/>
  <c r="W165" i="1" s="1"/>
  <c r="N161" i="1"/>
  <c r="W160" i="1"/>
  <c r="X160" i="1" s="1"/>
  <c r="N160" i="1"/>
  <c r="W158" i="1"/>
  <c r="V158" i="1"/>
  <c r="W157" i="1"/>
  <c r="V157" i="1"/>
  <c r="W156" i="1"/>
  <c r="X156" i="1" s="1"/>
  <c r="N156" i="1"/>
  <c r="X155" i="1"/>
  <c r="X157" i="1" s="1"/>
  <c r="W155" i="1"/>
  <c r="V153" i="1"/>
  <c r="V152" i="1"/>
  <c r="X151" i="1"/>
  <c r="W151" i="1"/>
  <c r="N151" i="1"/>
  <c r="X150" i="1"/>
  <c r="X152" i="1" s="1"/>
  <c r="W150" i="1"/>
  <c r="N150" i="1"/>
  <c r="V147" i="1"/>
  <c r="V146" i="1"/>
  <c r="W145" i="1"/>
  <c r="X145" i="1" s="1"/>
  <c r="N145" i="1"/>
  <c r="W144" i="1"/>
  <c r="X144" i="1" s="1"/>
  <c r="N144" i="1"/>
  <c r="X143" i="1"/>
  <c r="W143" i="1"/>
  <c r="N143" i="1"/>
  <c r="X142" i="1"/>
  <c r="W142" i="1"/>
  <c r="N142" i="1"/>
  <c r="W141" i="1"/>
  <c r="X141" i="1" s="1"/>
  <c r="N141" i="1"/>
  <c r="W140" i="1"/>
  <c r="X140" i="1" s="1"/>
  <c r="N140" i="1"/>
  <c r="X139" i="1"/>
  <c r="W139" i="1"/>
  <c r="N139" i="1"/>
  <c r="X138" i="1"/>
  <c r="W138" i="1"/>
  <c r="N138" i="1"/>
  <c r="W137" i="1"/>
  <c r="W147" i="1" s="1"/>
  <c r="V134" i="1"/>
  <c r="W133" i="1"/>
  <c r="V133" i="1"/>
  <c r="W132" i="1"/>
  <c r="X132" i="1" s="1"/>
  <c r="N132" i="1"/>
  <c r="X131" i="1"/>
  <c r="W131" i="1"/>
  <c r="N131" i="1"/>
  <c r="X130" i="1"/>
  <c r="X133" i="1" s="1"/>
  <c r="W130" i="1"/>
  <c r="N130" i="1"/>
  <c r="V126" i="1"/>
  <c r="V125" i="1"/>
  <c r="X124" i="1"/>
  <c r="W124" i="1"/>
  <c r="N124" i="1"/>
  <c r="W123" i="1"/>
  <c r="X123" i="1" s="1"/>
  <c r="N123" i="1"/>
  <c r="W122" i="1"/>
  <c r="V119" i="1"/>
  <c r="V118" i="1"/>
  <c r="X117" i="1"/>
  <c r="W117" i="1"/>
  <c r="W116" i="1"/>
  <c r="X116" i="1" s="1"/>
  <c r="N116" i="1"/>
  <c r="W115" i="1"/>
  <c r="X115" i="1" s="1"/>
  <c r="X114" i="1"/>
  <c r="W114" i="1"/>
  <c r="N114" i="1"/>
  <c r="W113" i="1"/>
  <c r="W119" i="1" s="1"/>
  <c r="N113" i="1"/>
  <c r="V111" i="1"/>
  <c r="V110" i="1"/>
  <c r="W109" i="1"/>
  <c r="X109" i="1" s="1"/>
  <c r="X108" i="1"/>
  <c r="W108" i="1"/>
  <c r="N108" i="1"/>
  <c r="X107" i="1"/>
  <c r="W107" i="1"/>
  <c r="W106" i="1"/>
  <c r="X106" i="1" s="1"/>
  <c r="X105" i="1"/>
  <c r="W105" i="1"/>
  <c r="W104" i="1"/>
  <c r="X104" i="1" s="1"/>
  <c r="N104" i="1"/>
  <c r="X103" i="1"/>
  <c r="W103" i="1"/>
  <c r="W102" i="1"/>
  <c r="W110" i="1" s="1"/>
  <c r="X101" i="1"/>
  <c r="W101" i="1"/>
  <c r="W111" i="1" s="1"/>
  <c r="V99" i="1"/>
  <c r="V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N93" i="1"/>
  <c r="W92" i="1"/>
  <c r="X92" i="1" s="1"/>
  <c r="N92" i="1"/>
  <c r="W91" i="1"/>
  <c r="X91" i="1" s="1"/>
  <c r="N91" i="1"/>
  <c r="X90" i="1"/>
  <c r="W90" i="1"/>
  <c r="W98" i="1" s="1"/>
  <c r="N90" i="1"/>
  <c r="V88" i="1"/>
  <c r="V87" i="1"/>
  <c r="X86" i="1"/>
  <c r="W86" i="1"/>
  <c r="N86" i="1"/>
  <c r="X85" i="1"/>
  <c r="W85" i="1"/>
  <c r="N85" i="1"/>
  <c r="W84" i="1"/>
  <c r="X84" i="1" s="1"/>
  <c r="X83" i="1"/>
  <c r="W83" i="1"/>
  <c r="W82" i="1"/>
  <c r="W88" i="1" s="1"/>
  <c r="X81" i="1"/>
  <c r="W81" i="1"/>
  <c r="N81" i="1"/>
  <c r="X80" i="1"/>
  <c r="W80" i="1"/>
  <c r="W87" i="1" s="1"/>
  <c r="V78" i="1"/>
  <c r="V77" i="1"/>
  <c r="W76" i="1"/>
  <c r="X76" i="1" s="1"/>
  <c r="N76" i="1"/>
  <c r="X75" i="1"/>
  <c r="W75" i="1"/>
  <c r="N75" i="1"/>
  <c r="X74" i="1"/>
  <c r="W74" i="1"/>
  <c r="N74" i="1"/>
  <c r="X73" i="1"/>
  <c r="W73" i="1"/>
  <c r="N73" i="1"/>
  <c r="W72" i="1"/>
  <c r="X72" i="1" s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X64" i="1"/>
  <c r="W64" i="1"/>
  <c r="N64" i="1"/>
  <c r="X63" i="1"/>
  <c r="W63" i="1"/>
  <c r="W77" i="1" s="1"/>
  <c r="W62" i="1"/>
  <c r="V59" i="1"/>
  <c r="V58" i="1"/>
  <c r="X57" i="1"/>
  <c r="W57" i="1"/>
  <c r="W56" i="1"/>
  <c r="W59" i="1" s="1"/>
  <c r="N56" i="1"/>
  <c r="X55" i="1"/>
  <c r="W55" i="1"/>
  <c r="X54" i="1"/>
  <c r="W54" i="1"/>
  <c r="D470" i="1" s="1"/>
  <c r="N54" i="1"/>
  <c r="V51" i="1"/>
  <c r="V50" i="1"/>
  <c r="X49" i="1"/>
  <c r="X50" i="1" s="1"/>
  <c r="W49" i="1"/>
  <c r="C470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60" i="1" s="1"/>
  <c r="V23" i="1"/>
  <c r="W22" i="1"/>
  <c r="W462" i="1" s="1"/>
  <c r="N22" i="1"/>
  <c r="H10" i="1"/>
  <c r="A9" i="1"/>
  <c r="J9" i="1" s="1"/>
  <c r="D7" i="1"/>
  <c r="O6" i="1"/>
  <c r="N2" i="1"/>
  <c r="X98" i="1" l="1"/>
  <c r="A10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8" i="1" s="1"/>
  <c r="W58" i="1"/>
  <c r="E470" i="1"/>
  <c r="X82" i="1"/>
  <c r="X87" i="1" s="1"/>
  <c r="W99" i="1"/>
  <c r="X102" i="1"/>
  <c r="X110" i="1" s="1"/>
  <c r="X113" i="1"/>
  <c r="X118" i="1" s="1"/>
  <c r="W118" i="1"/>
  <c r="F470" i="1"/>
  <c r="W126" i="1"/>
  <c r="X137" i="1"/>
  <c r="X146" i="1" s="1"/>
  <c r="X161" i="1"/>
  <c r="W164" i="1"/>
  <c r="W184" i="1"/>
  <c r="J470" i="1"/>
  <c r="X218" i="1"/>
  <c r="W219" i="1"/>
  <c r="W243" i="1"/>
  <c r="L470" i="1"/>
  <c r="W260" i="1"/>
  <c r="X297" i="1"/>
  <c r="X300" i="1" s="1"/>
  <c r="X313" i="1"/>
  <c r="W367" i="1"/>
  <c r="X365" i="1"/>
  <c r="X366" i="1" s="1"/>
  <c r="W373" i="1"/>
  <c r="X389" i="1"/>
  <c r="W395" i="1"/>
  <c r="X424" i="1"/>
  <c r="X426" i="1" s="1"/>
  <c r="H9" i="1"/>
  <c r="V464" i="1"/>
  <c r="W24" i="1"/>
  <c r="W50" i="1"/>
  <c r="X62" i="1"/>
  <c r="X77" i="1" s="1"/>
  <c r="W78" i="1"/>
  <c r="X122" i="1"/>
  <c r="X125" i="1" s="1"/>
  <c r="W125" i="1"/>
  <c r="X164" i="1"/>
  <c r="X184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W23" i="1"/>
  <c r="G470" i="1"/>
  <c r="W134" i="1"/>
  <c r="W146" i="1"/>
  <c r="W152" i="1"/>
  <c r="I470" i="1"/>
  <c r="W153" i="1"/>
  <c r="W207" i="1"/>
  <c r="W212" i="1"/>
  <c r="X210" i="1"/>
  <c r="X211" i="1" s="1"/>
  <c r="W218" i="1"/>
  <c r="W230" i="1"/>
  <c r="X236" i="1"/>
  <c r="W242" i="1"/>
  <c r="W248" i="1"/>
  <c r="W366" i="1"/>
  <c r="X373" i="1"/>
  <c r="X412" i="1"/>
  <c r="S470" i="1"/>
  <c r="W438" i="1"/>
  <c r="M470" i="1"/>
  <c r="B470" i="1"/>
  <c r="W461" i="1"/>
  <c r="W463" i="1" s="1"/>
  <c r="W273" i="1"/>
  <c r="W274" i="1"/>
  <c r="W281" i="1"/>
  <c r="W282" i="1"/>
  <c r="W309" i="1"/>
  <c r="X307" i="1"/>
  <c r="X308" i="1" s="1"/>
  <c r="W329" i="1"/>
  <c r="W355" i="1"/>
  <c r="W356" i="1"/>
  <c r="X342" i="1"/>
  <c r="X355" i="1" s="1"/>
  <c r="W378" i="1"/>
  <c r="X376" i="1"/>
  <c r="X378" i="1" s="1"/>
  <c r="X394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4" i="1" l="1"/>
  <c r="X316" i="1"/>
  <c r="X465" i="1" s="1"/>
  <c r="W460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<sst xmlns="http://schemas.openxmlformats.org/spreadsheetml/2006/main" count="1940" uniqueCount="665">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</sst>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6" t="s">
        <v>0</v>
      </c>
      <c r="E1" s="310"/>
      <c r="F1" s="310"/>
      <c r="G1" s="12" t="s">
        <v>1</v>
      </c>
      <c r="H1" s="436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16" t="s">
        <v>8</v>
      </c>
      <c r="B5" s="362"/>
      <c r="C5" s="342"/>
      <c r="D5" s="580"/>
      <c r="E5" s="581"/>
      <c r="F5" s="386" t="s">
        <v>9</v>
      </c>
      <c r="G5" s="342"/>
      <c r="H5" s="580"/>
      <c r="I5" s="608"/>
      <c r="J5" s="608"/>
      <c r="K5" s="608"/>
      <c r="L5" s="581"/>
      <c r="N5" s="24" t="s">
        <v>10</v>
      </c>
      <c r="O5" s="354">
        <v>45269</v>
      </c>
      <c r="P5" s="355"/>
      <c r="R5" s="368" t="s">
        <v>11</v>
      </c>
      <c r="S5" s="369"/>
      <c r="T5" s="491" t="s">
        <v>12</v>
      </c>
      <c r="U5" s="355"/>
      <c r="Z5" s="51"/>
      <c r="AA5" s="51"/>
      <c r="AB5" s="51"/>
    </row>
    <row r="6" spans="1:29" s="303" customFormat="1" ht="24" customHeight="1" x14ac:dyDescent="0.2">
      <c r="A6" s="516" t="s">
        <v>13</v>
      </c>
      <c r="B6" s="362"/>
      <c r="C6" s="342"/>
      <c r="D6" s="407" t="s">
        <v>14</v>
      </c>
      <c r="E6" s="408"/>
      <c r="F6" s="408"/>
      <c r="G6" s="408"/>
      <c r="H6" s="408"/>
      <c r="I6" s="408"/>
      <c r="J6" s="408"/>
      <c r="K6" s="408"/>
      <c r="L6" s="355"/>
      <c r="N6" s="24" t="s">
        <v>15</v>
      </c>
      <c r="O6" s="561" t="str">
        <f>IF(O5=0," ",CHOOSE(WEEKDAY(O5,2),"Понедельник","Вторник","Среда","Четверг","Пятница","Суббота","Воскресенье"))</f>
        <v>Суббота</v>
      </c>
      <c r="P6" s="315"/>
      <c r="R6" s="587" t="s">
        <v>16</v>
      </c>
      <c r="S6" s="369"/>
      <c r="T6" s="495" t="s">
        <v>17</v>
      </c>
      <c r="U6" s="496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0"/>
      <c r="N7" s="24"/>
      <c r="O7" s="42"/>
      <c r="P7" s="42"/>
      <c r="R7" s="312"/>
      <c r="S7" s="369"/>
      <c r="T7" s="497"/>
      <c r="U7" s="498"/>
      <c r="Z7" s="51"/>
      <c r="AA7" s="51"/>
      <c r="AB7" s="51"/>
    </row>
    <row r="8" spans="1:29" s="303" customFormat="1" ht="25.5" customHeight="1" x14ac:dyDescent="0.2">
      <c r="A8" s="331" t="s">
        <v>18</v>
      </c>
      <c r="B8" s="328"/>
      <c r="C8" s="329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394">
        <v>0.375</v>
      </c>
      <c r="P8" s="355"/>
      <c r="R8" s="312"/>
      <c r="S8" s="369"/>
      <c r="T8" s="497"/>
      <c r="U8" s="498"/>
      <c r="Z8" s="51"/>
      <c r="AA8" s="51"/>
      <c r="AB8" s="51"/>
    </row>
    <row r="9" spans="1:29" s="303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03"/>
      <c r="E9" s="367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54"/>
      <c r="P9" s="355"/>
      <c r="R9" s="312"/>
      <c r="S9" s="369"/>
      <c r="T9" s="499"/>
      <c r="U9" s="500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03"/>
      <c r="E10" s="367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41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4"/>
      <c r="P10" s="355"/>
      <c r="S10" s="24" t="s">
        <v>22</v>
      </c>
      <c r="T10" s="619" t="s">
        <v>23</v>
      </c>
      <c r="U10" s="496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55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1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42"/>
      <c r="N12" s="24" t="s">
        <v>29</v>
      </c>
      <c r="O12" s="419"/>
      <c r="P12" s="420"/>
      <c r="Q12" s="23"/>
      <c r="S12" s="24"/>
      <c r="T12" s="310"/>
      <c r="U12" s="312"/>
      <c r="Z12" s="51"/>
      <c r="AA12" s="51"/>
      <c r="AB12" s="51"/>
    </row>
    <row r="13" spans="1:29" s="303" customFormat="1" ht="23.25" customHeight="1" x14ac:dyDescent="0.2">
      <c r="A13" s="361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4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1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5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42"/>
      <c r="N15" s="547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1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8"/>
      <c r="P17" s="558"/>
      <c r="Q17" s="558"/>
      <c r="R17" s="317"/>
      <c r="S17" s="341" t="s">
        <v>48</v>
      </c>
      <c r="T17" s="342"/>
      <c r="U17" s="316" t="s">
        <v>49</v>
      </c>
      <c r="V17" s="316" t="s">
        <v>50</v>
      </c>
      <c r="W17" s="598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593"/>
      <c r="AC17" s="594"/>
      <c r="AD17" s="525"/>
      <c r="BA17" s="589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9"/>
      <c r="P18" s="559"/>
      <c r="Q18" s="559"/>
      <c r="R18" s="319"/>
      <c r="S18" s="302" t="s">
        <v>57</v>
      </c>
      <c r="T18" s="302" t="s">
        <v>58</v>
      </c>
      <c r="U18" s="324"/>
      <c r="V18" s="324"/>
      <c r="W18" s="599"/>
      <c r="X18" s="324"/>
      <c r="Y18" s="344"/>
      <c r="Z18" s="344"/>
      <c r="AA18" s="595"/>
      <c r="AB18" s="596"/>
      <c r="AC18" s="597"/>
      <c r="AD18" s="526"/>
      <c r="BA18" s="312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70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4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70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70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0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0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30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0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0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9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70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0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3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0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67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0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0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6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0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20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20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0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0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0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0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73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0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0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0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0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0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8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0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0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8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0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0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0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0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0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0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0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0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0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0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0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0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0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10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0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6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0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0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0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5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0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5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0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3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0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0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0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0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0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0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6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0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0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44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70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0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4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0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0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63" t="s">
        <v>228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48"/>
      <c r="Z127" s="48"/>
    </row>
    <row r="128" spans="1:53" ht="16.5" customHeight="1" x14ac:dyDescent="0.25">
      <c r="A128" s="370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0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0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0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70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20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4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20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20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20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20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20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20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20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20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70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20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20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20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30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20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20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20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20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20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20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20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80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20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20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4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20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20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20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1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20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2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20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20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20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20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6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20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20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20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20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20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20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20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70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20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4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20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20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20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3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20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20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20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20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20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20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20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20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20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20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20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20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20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20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20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20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20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20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20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7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20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40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20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20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4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20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20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20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20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20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20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3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20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20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20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20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20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70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20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20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20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20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5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20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20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20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20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20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70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20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20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20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20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3" t="s">
        <v>424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48"/>
      <c r="Z283" s="48"/>
    </row>
    <row r="284" spans="1:53" ht="16.5" customHeight="1" x14ac:dyDescent="0.25">
      <c r="A284" s="370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20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20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20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20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20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20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5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20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20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20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20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5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20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20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20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70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20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20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20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20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20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20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20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220</v>
      </c>
      <c r="W324" s="306">
        <f>IFERROR(IF(V324="",0,CEILING((V324/$H324),1)*$H324),"")</f>
        <v>226.2</v>
      </c>
      <c r="X324" s="36">
        <f>IFERROR(IF(W324=0,"",ROUNDUP(W324/H324,0)*0.02175),"")</f>
        <v>0.63074999999999992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20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20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20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28.205128205128204</v>
      </c>
      <c r="W328" s="307">
        <f>IFERROR(W324/H324,"0")+IFERROR(W325/H325,"0")+IFERROR(W326/H326,"0")+IFERROR(W327/H327,"0")</f>
        <v>29</v>
      </c>
      <c r="X328" s="307">
        <f>IFERROR(IF(X324="",0,X324),"0")+IFERROR(IF(X325="",0,X325),"0")+IFERROR(IF(X326="",0,X326),"0")+IFERROR(IF(X327="",0,X327),"0")</f>
        <v>0.63074999999999992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220</v>
      </c>
      <c r="W329" s="307">
        <f>IFERROR(SUM(W324:W327),"0")</f>
        <v>226.2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20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3" t="s">
        <v>474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48"/>
      <c r="Z334" s="48"/>
    </row>
    <row r="335" spans="1:53" ht="16.5" customHeight="1" x14ac:dyDescent="0.25">
      <c r="A335" s="370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20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20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20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20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20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20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20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20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20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20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20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20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20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20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20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397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20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20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20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20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20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20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1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0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0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0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22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0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08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0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5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0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71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70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0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0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0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5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0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0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0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0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0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0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0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3" t="s">
        <v>559</v>
      </c>
      <c r="B400" s="364"/>
      <c r="C400" s="364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48"/>
      <c r="Z400" s="48"/>
    </row>
    <row r="401" spans="1:53" ht="16.5" customHeight="1" x14ac:dyDescent="0.25">
      <c r="A401" s="370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0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0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0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0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0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0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0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0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0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0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50</v>
      </c>
      <c r="W415" s="306">
        <f>IFERROR(IF(V415="",0,CEILING((V415/$H415),1)*$H415),"")</f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0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9.4696969696969688</v>
      </c>
      <c r="W417" s="307">
        <f>IFERROR(W415/H415,"0")+IFERROR(W416/H416,"0")</f>
        <v>10</v>
      </c>
      <c r="X417" s="307">
        <f>IFERROR(IF(X415="",0,X415),"0")+IFERROR(IF(X416="",0,X416),"0")</f>
        <v>0.1196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50</v>
      </c>
      <c r="W418" s="307">
        <f>IFERROR(SUM(W415:W416),"0")</f>
        <v>52.800000000000004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0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4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0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0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0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8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0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31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0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399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0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0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3" t="s">
        <v>601</v>
      </c>
      <c r="B433" s="364"/>
      <c r="C433" s="364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48"/>
      <c r="Z433" s="48"/>
    </row>
    <row r="434" spans="1:53" ht="16.5" customHeight="1" x14ac:dyDescent="0.25">
      <c r="A434" s="370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0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2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0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0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0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6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0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1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0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74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0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7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0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9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0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7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70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0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75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9"/>
      <c r="N460" s="381" t="s">
        <v>630</v>
      </c>
      <c r="O460" s="362"/>
      <c r="P460" s="362"/>
      <c r="Q460" s="362"/>
      <c r="R460" s="362"/>
      <c r="S460" s="362"/>
      <c r="T460" s="34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270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279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69"/>
      <c r="N461" s="381" t="s">
        <v>631</v>
      </c>
      <c r="O461" s="362"/>
      <c r="P461" s="362"/>
      <c r="Q461" s="362"/>
      <c r="R461" s="362"/>
      <c r="S461" s="362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289.31678321678328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298.95600000000002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69"/>
      <c r="N462" s="381" t="s">
        <v>632</v>
      </c>
      <c r="O462" s="362"/>
      <c r="P462" s="362"/>
      <c r="Q462" s="362"/>
      <c r="R462" s="362"/>
      <c r="S462" s="362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69"/>
      <c r="N463" s="381" t="s">
        <v>634</v>
      </c>
      <c r="O463" s="362"/>
      <c r="P463" s="362"/>
      <c r="Q463" s="362"/>
      <c r="R463" s="362"/>
      <c r="S463" s="362"/>
      <c r="T463" s="342"/>
      <c r="U463" s="37" t="s">
        <v>65</v>
      </c>
      <c r="V463" s="307">
        <f>GrossWeightTotal+PalletQtyTotal*25</f>
        <v>314.31678321678328</v>
      </c>
      <c r="W463" s="307">
        <f>GrossWeightTotalR+PalletQtyTotalR*25</f>
        <v>323.95600000000002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69"/>
      <c r="N464" s="381" t="s">
        <v>635</v>
      </c>
      <c r="O464" s="362"/>
      <c r="P464" s="362"/>
      <c r="Q464" s="362"/>
      <c r="R464" s="362"/>
      <c r="S464" s="362"/>
      <c r="T464" s="34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37.674825174825173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39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69"/>
      <c r="N465" s="381" t="s">
        <v>636</v>
      </c>
      <c r="O465" s="362"/>
      <c r="P465" s="362"/>
      <c r="Q465" s="362"/>
      <c r="R465" s="362"/>
      <c r="S465" s="362"/>
      <c r="T465" s="34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0.75034999999999996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298" t="s">
        <v>559</v>
      </c>
      <c r="S467" s="321" t="s">
        <v>601</v>
      </c>
      <c r="T467" s="322"/>
      <c r="U467" s="299"/>
      <c r="Z467" s="52"/>
      <c r="AC467" s="299"/>
    </row>
    <row r="468" spans="1:29" ht="14.25" customHeight="1" thickTop="1" x14ac:dyDescent="0.2">
      <c r="A468" s="621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299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299"/>
      <c r="Z468" s="52"/>
      <c r="AC468" s="299"/>
    </row>
    <row r="469" spans="1:29" ht="13.5" customHeight="1" thickBot="1" x14ac:dyDescent="0.25">
      <c r="A469" s="622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226.2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52.800000000000004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174:E174"/>
    <mergeCell ref="N134:T134"/>
    <mergeCell ref="A152:M153"/>
    <mergeCell ref="D117:E117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N147:T147"/>
    <mergeCell ref="A98:M99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