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W451" i="1" s="1"/>
  <c r="V446" i="1"/>
  <c r="W445" i="1"/>
  <c r="V445" i="1"/>
  <c r="X444" i="1"/>
  <c r="W444" i="1"/>
  <c r="X443" i="1"/>
  <c r="W443" i="1"/>
  <c r="W446" i="1" s="1"/>
  <c r="V441" i="1"/>
  <c r="V440" i="1"/>
  <c r="W439" i="1"/>
  <c r="X439" i="1" s="1"/>
  <c r="W438" i="1"/>
  <c r="V434" i="1"/>
  <c r="V433" i="1"/>
  <c r="X432" i="1"/>
  <c r="W432" i="1"/>
  <c r="N432" i="1"/>
  <c r="W431" i="1"/>
  <c r="W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X423" i="1"/>
  <c r="W423" i="1"/>
  <c r="N423" i="1"/>
  <c r="W422" i="1"/>
  <c r="N422" i="1"/>
  <c r="V420" i="1"/>
  <c r="V419" i="1"/>
  <c r="W418" i="1"/>
  <c r="X418" i="1" s="1"/>
  <c r="N418" i="1"/>
  <c r="X417" i="1"/>
  <c r="X419" i="1" s="1"/>
  <c r="W417" i="1"/>
  <c r="N417" i="1"/>
  <c r="V415" i="1"/>
  <c r="V414" i="1"/>
  <c r="X413" i="1"/>
  <c r="W413" i="1"/>
  <c r="N413" i="1"/>
  <c r="W412" i="1"/>
  <c r="X412" i="1" s="1"/>
  <c r="N412" i="1"/>
  <c r="X411" i="1"/>
  <c r="W411" i="1"/>
  <c r="N411" i="1"/>
  <c r="W410" i="1"/>
  <c r="X410" i="1" s="1"/>
  <c r="N410" i="1"/>
  <c r="X409" i="1"/>
  <c r="W409" i="1"/>
  <c r="N409" i="1"/>
  <c r="W408" i="1"/>
  <c r="X408" i="1" s="1"/>
  <c r="N408" i="1"/>
  <c r="X407" i="1"/>
  <c r="W407" i="1"/>
  <c r="N407" i="1"/>
  <c r="W406" i="1"/>
  <c r="X406" i="1" s="1"/>
  <c r="N406" i="1"/>
  <c r="X405" i="1"/>
  <c r="X414" i="1" s="1"/>
  <c r="W405" i="1"/>
  <c r="N405" i="1"/>
  <c r="V401" i="1"/>
  <c r="W400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W395" i="1"/>
  <c r="X395" i="1" s="1"/>
  <c r="N395" i="1"/>
  <c r="X394" i="1"/>
  <c r="W394" i="1"/>
  <c r="N394" i="1"/>
  <c r="W393" i="1"/>
  <c r="N393" i="1"/>
  <c r="V391" i="1"/>
  <c r="V390" i="1"/>
  <c r="W389" i="1"/>
  <c r="X389" i="1" s="1"/>
  <c r="N389" i="1"/>
  <c r="X388" i="1"/>
  <c r="X390" i="1" s="1"/>
  <c r="W388" i="1"/>
  <c r="N388" i="1"/>
  <c r="V385" i="1"/>
  <c r="W384" i="1"/>
  <c r="V384" i="1"/>
  <c r="X383" i="1"/>
  <c r="W383" i="1"/>
  <c r="X382" i="1"/>
  <c r="X384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V373" i="1"/>
  <c r="W372" i="1"/>
  <c r="V372" i="1"/>
  <c r="X371" i="1"/>
  <c r="X372" i="1" s="1"/>
  <c r="W371" i="1"/>
  <c r="W373" i="1" s="1"/>
  <c r="N371" i="1"/>
  <c r="V369" i="1"/>
  <c r="V368" i="1"/>
  <c r="X367" i="1"/>
  <c r="W367" i="1"/>
  <c r="N367" i="1"/>
  <c r="W366" i="1"/>
  <c r="X366" i="1" s="1"/>
  <c r="N366" i="1"/>
  <c r="X365" i="1"/>
  <c r="W365" i="1"/>
  <c r="N365" i="1"/>
  <c r="W364" i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X361" i="1" s="1"/>
  <c r="W348" i="1"/>
  <c r="N348" i="1"/>
  <c r="V346" i="1"/>
  <c r="V345" i="1"/>
  <c r="X344" i="1"/>
  <c r="W344" i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X332" i="1"/>
  <c r="X334" i="1" s="1"/>
  <c r="W332" i="1"/>
  <c r="N332" i="1"/>
  <c r="W331" i="1"/>
  <c r="X331" i="1" s="1"/>
  <c r="N331" i="1"/>
  <c r="X330" i="1"/>
  <c r="W330" i="1"/>
  <c r="W334" i="1" s="1"/>
  <c r="N330" i="1"/>
  <c r="V328" i="1"/>
  <c r="V327" i="1"/>
  <c r="X326" i="1"/>
  <c r="W326" i="1"/>
  <c r="N326" i="1"/>
  <c r="W325" i="1"/>
  <c r="N325" i="1"/>
  <c r="V323" i="1"/>
  <c r="V322" i="1"/>
  <c r="W321" i="1"/>
  <c r="X321" i="1" s="1"/>
  <c r="N321" i="1"/>
  <c r="X320" i="1"/>
  <c r="X322" i="1" s="1"/>
  <c r="W320" i="1"/>
  <c r="N320" i="1"/>
  <c r="W319" i="1"/>
  <c r="X319" i="1" s="1"/>
  <c r="N319" i="1"/>
  <c r="X318" i="1"/>
  <c r="W318" i="1"/>
  <c r="W322" i="1" s="1"/>
  <c r="N318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V306" i="1"/>
  <c r="X305" i="1"/>
  <c r="W305" i="1"/>
  <c r="N305" i="1"/>
  <c r="W304" i="1"/>
  <c r="X304" i="1" s="1"/>
  <c r="W303" i="1"/>
  <c r="W306" i="1" s="1"/>
  <c r="N303" i="1"/>
  <c r="V301" i="1"/>
  <c r="V300" i="1"/>
  <c r="W299" i="1"/>
  <c r="X299" i="1" s="1"/>
  <c r="N299" i="1"/>
  <c r="X298" i="1"/>
  <c r="W298" i="1"/>
  <c r="N298" i="1"/>
  <c r="W297" i="1"/>
  <c r="X297" i="1" s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W270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W260" i="1"/>
  <c r="X260" i="1" s="1"/>
  <c r="N260" i="1"/>
  <c r="X259" i="1"/>
  <c r="W259" i="1"/>
  <c r="N259" i="1"/>
  <c r="W258" i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X228" i="1"/>
  <c r="W228" i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X214" i="1" s="1"/>
  <c r="W200" i="1"/>
  <c r="N200" i="1"/>
  <c r="V197" i="1"/>
  <c r="W196" i="1"/>
  <c r="V196" i="1"/>
  <c r="X195" i="1"/>
  <c r="X196" i="1" s="1"/>
  <c r="W195" i="1"/>
  <c r="J472" i="1" s="1"/>
  <c r="N195" i="1"/>
  <c r="V192" i="1"/>
  <c r="V191" i="1"/>
  <c r="X190" i="1"/>
  <c r="W190" i="1"/>
  <c r="N190" i="1"/>
  <c r="W189" i="1"/>
  <c r="X189" i="1" s="1"/>
  <c r="N189" i="1"/>
  <c r="X188" i="1"/>
  <c r="W188" i="1"/>
  <c r="X187" i="1"/>
  <c r="W187" i="1"/>
  <c r="V185" i="1"/>
  <c r="V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X170" i="1"/>
  <c r="W170" i="1"/>
  <c r="X169" i="1"/>
  <c r="W169" i="1"/>
  <c r="N169" i="1"/>
  <c r="W168" i="1"/>
  <c r="X168" i="1" s="1"/>
  <c r="W167" i="1"/>
  <c r="N167" i="1"/>
  <c r="V165" i="1"/>
  <c r="V164" i="1"/>
  <c r="W163" i="1"/>
  <c r="X163" i="1" s="1"/>
  <c r="N163" i="1"/>
  <c r="X162" i="1"/>
  <c r="W162" i="1"/>
  <c r="N162" i="1"/>
  <c r="W161" i="1"/>
  <c r="X161" i="1" s="1"/>
  <c r="N161" i="1"/>
  <c r="X160" i="1"/>
  <c r="X164" i="1" s="1"/>
  <c r="W160" i="1"/>
  <c r="N160" i="1"/>
  <c r="V158" i="1"/>
  <c r="W157" i="1"/>
  <c r="V157" i="1"/>
  <c r="X156" i="1"/>
  <c r="W156" i="1"/>
  <c r="N156" i="1"/>
  <c r="W155" i="1"/>
  <c r="V153" i="1"/>
  <c r="V152" i="1"/>
  <c r="X151" i="1"/>
  <c r="W151" i="1"/>
  <c r="N151" i="1"/>
  <c r="W150" i="1"/>
  <c r="N150" i="1"/>
  <c r="V147" i="1"/>
  <c r="V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H472" i="1" s="1"/>
  <c r="V134" i="1"/>
  <c r="W133" i="1"/>
  <c r="V133" i="1"/>
  <c r="X132" i="1"/>
  <c r="W132" i="1"/>
  <c r="N132" i="1"/>
  <c r="W131" i="1"/>
  <c r="X131" i="1" s="1"/>
  <c r="N131" i="1"/>
  <c r="X130" i="1"/>
  <c r="W130" i="1"/>
  <c r="N130" i="1"/>
  <c r="V126" i="1"/>
  <c r="V125" i="1"/>
  <c r="X124" i="1"/>
  <c r="W124" i="1"/>
  <c r="N124" i="1"/>
  <c r="W123" i="1"/>
  <c r="W125" i="1" s="1"/>
  <c r="N123" i="1"/>
  <c r="X122" i="1"/>
  <c r="W122" i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W119" i="1" s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W110" i="1" s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X91" i="1"/>
  <c r="W91" i="1"/>
  <c r="N91" i="1"/>
  <c r="W90" i="1"/>
  <c r="X90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W80" i="1"/>
  <c r="W87" i="1" s="1"/>
  <c r="V78" i="1"/>
  <c r="V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W64" i="1"/>
  <c r="X64" i="1" s="1"/>
  <c r="N64" i="1"/>
  <c r="X63" i="1"/>
  <c r="W63" i="1"/>
  <c r="W77" i="1" s="1"/>
  <c r="X62" i="1"/>
  <c r="W62" i="1"/>
  <c r="V59" i="1"/>
  <c r="V58" i="1"/>
  <c r="W57" i="1"/>
  <c r="X57" i="1" s="1"/>
  <c r="W56" i="1"/>
  <c r="X56" i="1" s="1"/>
  <c r="N56" i="1"/>
  <c r="X55" i="1"/>
  <c r="W55" i="1"/>
  <c r="X54" i="1"/>
  <c r="W54" i="1"/>
  <c r="W58" i="1" s="1"/>
  <c r="N54" i="1"/>
  <c r="V51" i="1"/>
  <c r="W50" i="1"/>
  <c r="V50" i="1"/>
  <c r="X49" i="1"/>
  <c r="X50" i="1" s="1"/>
  <c r="W49" i="1"/>
  <c r="C472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462" i="1" s="1"/>
  <c r="V23" i="1"/>
  <c r="W22" i="1"/>
  <c r="N22" i="1"/>
  <c r="H10" i="1"/>
  <c r="A9" i="1"/>
  <c r="J9" i="1" s="1"/>
  <c r="D7" i="1"/>
  <c r="O6" i="1"/>
  <c r="N2" i="1"/>
  <c r="X98" i="1" l="1"/>
  <c r="X77" i="1"/>
  <c r="X133" i="1"/>
  <c r="X58" i="1"/>
  <c r="X87" i="1"/>
  <c r="W464" i="1"/>
  <c r="B472" i="1"/>
  <c r="W463" i="1"/>
  <c r="W59" i="1"/>
  <c r="W88" i="1"/>
  <c r="W153" i="1"/>
  <c r="X150" i="1"/>
  <c r="X152" i="1" s="1"/>
  <c r="E472" i="1"/>
  <c r="F9" i="1"/>
  <c r="F10" i="1"/>
  <c r="X22" i="1"/>
  <c r="X23" i="1" s="1"/>
  <c r="X26" i="1"/>
  <c r="X32" i="1" s="1"/>
  <c r="W33" i="1"/>
  <c r="W51" i="1"/>
  <c r="W99" i="1"/>
  <c r="X113" i="1"/>
  <c r="X118" i="1" s="1"/>
  <c r="W118" i="1"/>
  <c r="F472" i="1"/>
  <c r="X123" i="1"/>
  <c r="X125" i="1" s="1"/>
  <c r="W126" i="1"/>
  <c r="X137" i="1"/>
  <c r="X146" i="1" s="1"/>
  <c r="W152" i="1"/>
  <c r="W184" i="1"/>
  <c r="X167" i="1"/>
  <c r="X184" i="1" s="1"/>
  <c r="W191" i="1"/>
  <c r="X217" i="1"/>
  <c r="X218" i="1" s="1"/>
  <c r="W218" i="1"/>
  <c r="W219" i="1"/>
  <c r="W242" i="1"/>
  <c r="X239" i="1"/>
  <c r="X242" i="1" s="1"/>
  <c r="M472" i="1"/>
  <c r="X258" i="1"/>
  <c r="X265" i="1" s="1"/>
  <c r="W266" i="1"/>
  <c r="W265" i="1"/>
  <c r="X274" i="1"/>
  <c r="X275" i="1" s="1"/>
  <c r="W275" i="1"/>
  <c r="W276" i="1"/>
  <c r="X282" i="1"/>
  <c r="X283" i="1" s="1"/>
  <c r="W283" i="1"/>
  <c r="W284" i="1"/>
  <c r="X292" i="1"/>
  <c r="X300" i="1" s="1"/>
  <c r="O472" i="1"/>
  <c r="W300" i="1"/>
  <c r="W301" i="1"/>
  <c r="X364" i="1"/>
  <c r="X368" i="1" s="1"/>
  <c r="W369" i="1"/>
  <c r="W419" i="1"/>
  <c r="I472" i="1"/>
  <c r="X191" i="1"/>
  <c r="W225" i="1"/>
  <c r="W323" i="1"/>
  <c r="W338" i="1"/>
  <c r="X337" i="1"/>
  <c r="X338" i="1" s="1"/>
  <c r="W420" i="1"/>
  <c r="W434" i="1"/>
  <c r="X431" i="1"/>
  <c r="X433" i="1" s="1"/>
  <c r="W441" i="1"/>
  <c r="W450" i="1"/>
  <c r="X448" i="1"/>
  <c r="X450" i="1" s="1"/>
  <c r="V466" i="1"/>
  <c r="W24" i="1"/>
  <c r="W78" i="1"/>
  <c r="W98" i="1"/>
  <c r="W111" i="1"/>
  <c r="W147" i="1"/>
  <c r="W185" i="1"/>
  <c r="L472" i="1"/>
  <c r="W236" i="1"/>
  <c r="X227" i="1"/>
  <c r="X236" i="1" s="1"/>
  <c r="W243" i="1"/>
  <c r="W254" i="1"/>
  <c r="X251" i="1"/>
  <c r="X254" i="1" s="1"/>
  <c r="W328" i="1"/>
  <c r="X325" i="1"/>
  <c r="X327" i="1" s="1"/>
  <c r="W335" i="1"/>
  <c r="Q472" i="1"/>
  <c r="W346" i="1"/>
  <c r="X343" i="1"/>
  <c r="X345" i="1" s="1"/>
  <c r="W361" i="1"/>
  <c r="W380" i="1"/>
  <c r="W391" i="1"/>
  <c r="W414" i="1"/>
  <c r="W428" i="1"/>
  <c r="X422" i="1"/>
  <c r="X428" i="1" s="1"/>
  <c r="W429" i="1"/>
  <c r="X445" i="1"/>
  <c r="N472" i="1"/>
  <c r="A10" i="1"/>
  <c r="W249" i="1"/>
  <c r="W339" i="1"/>
  <c r="W401" i="1"/>
  <c r="X393" i="1"/>
  <c r="X400" i="1" s="1"/>
  <c r="H9" i="1"/>
  <c r="W23" i="1"/>
  <c r="D472" i="1"/>
  <c r="X101" i="1"/>
  <c r="X110" i="1" s="1"/>
  <c r="G472" i="1"/>
  <c r="W134" i="1"/>
  <c r="W146" i="1"/>
  <c r="W158" i="1"/>
  <c r="X155" i="1"/>
  <c r="X157" i="1" s="1"/>
  <c r="W164" i="1"/>
  <c r="W165" i="1"/>
  <c r="W192" i="1"/>
  <c r="W215" i="1"/>
  <c r="W224" i="1"/>
  <c r="X221" i="1"/>
  <c r="X224" i="1" s="1"/>
  <c r="W237" i="1"/>
  <c r="W248" i="1"/>
  <c r="W255" i="1"/>
  <c r="W271" i="1"/>
  <c r="X278" i="1"/>
  <c r="X279" i="1" s="1"/>
  <c r="W279" i="1"/>
  <c r="W280" i="1"/>
  <c r="X286" i="1"/>
  <c r="X287" i="1" s="1"/>
  <c r="W287" i="1"/>
  <c r="W288" i="1"/>
  <c r="X303" i="1"/>
  <c r="X306" i="1" s="1"/>
  <c r="W307" i="1"/>
  <c r="W327" i="1"/>
  <c r="W345" i="1"/>
  <c r="W362" i="1"/>
  <c r="W368" i="1"/>
  <c r="W379" i="1"/>
  <c r="X375" i="1"/>
  <c r="X379" i="1" s="1"/>
  <c r="W390" i="1"/>
  <c r="W415" i="1"/>
  <c r="W440" i="1"/>
  <c r="X438" i="1"/>
  <c r="X440" i="1" s="1"/>
  <c r="T472" i="1"/>
  <c r="R472" i="1"/>
  <c r="W197" i="1"/>
  <c r="W214" i="1"/>
  <c r="W461" i="1"/>
  <c r="S472" i="1"/>
  <c r="P472" i="1"/>
  <c r="W462" i="1" l="1"/>
  <c r="X467" i="1"/>
  <c r="W466" i="1"/>
  <c r="W465" i="1"/>
</calcChain>
</file>

<file path=xl/sharedStrings.xml><?xml version="1.0" encoding="utf-8"?>
<sst xmlns="http://schemas.openxmlformats.org/spreadsheetml/2006/main" count="1950" uniqueCount="669">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</sst>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7" t="s">
        <v>0</v>
      </c>
      <c r="E1" s="408"/>
      <c r="F1" s="408"/>
      <c r="G1" s="12" t="s">
        <v>1</v>
      </c>
      <c r="H1" s="407" t="s">
        <v>2</v>
      </c>
      <c r="I1" s="408"/>
      <c r="J1" s="408"/>
      <c r="K1" s="408"/>
      <c r="L1" s="408"/>
      <c r="M1" s="408"/>
      <c r="N1" s="408"/>
      <c r="O1" s="408"/>
      <c r="P1" s="637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34" t="s">
        <v>7</v>
      </c>
      <c r="B5" s="347"/>
      <c r="C5" s="348"/>
      <c r="D5" s="340"/>
      <c r="E5" s="342"/>
      <c r="F5" s="590" t="s">
        <v>8</v>
      </c>
      <c r="G5" s="348"/>
      <c r="H5" s="340"/>
      <c r="I5" s="341"/>
      <c r="J5" s="341"/>
      <c r="K5" s="341"/>
      <c r="L5" s="342"/>
      <c r="N5" s="24" t="s">
        <v>9</v>
      </c>
      <c r="O5" s="532">
        <v>45270</v>
      </c>
      <c r="P5" s="394"/>
      <c r="R5" s="619" t="s">
        <v>10</v>
      </c>
      <c r="S5" s="367"/>
      <c r="T5" s="475" t="s">
        <v>11</v>
      </c>
      <c r="U5" s="394"/>
      <c r="Z5" s="51"/>
      <c r="AA5" s="51"/>
      <c r="AB5" s="51"/>
    </row>
    <row r="6" spans="1:29" s="304" customFormat="1" ht="24" customHeight="1" x14ac:dyDescent="0.2">
      <c r="A6" s="434" t="s">
        <v>12</v>
      </c>
      <c r="B6" s="347"/>
      <c r="C6" s="348"/>
      <c r="D6" s="560" t="s">
        <v>13</v>
      </c>
      <c r="E6" s="561"/>
      <c r="F6" s="561"/>
      <c r="G6" s="561"/>
      <c r="H6" s="561"/>
      <c r="I6" s="561"/>
      <c r="J6" s="561"/>
      <c r="K6" s="561"/>
      <c r="L6" s="394"/>
      <c r="N6" s="24" t="s">
        <v>14</v>
      </c>
      <c r="O6" s="418" t="str">
        <f>IF(O5=0," ",CHOOSE(WEEKDAY(O5,2),"Понедельник","Вторник","Среда","Четверг","Пятница","Суббота","Воскресенье"))</f>
        <v>Воскресенье</v>
      </c>
      <c r="P6" s="312"/>
      <c r="R6" s="366" t="s">
        <v>15</v>
      </c>
      <c r="S6" s="367"/>
      <c r="T6" s="479" t="s">
        <v>16</v>
      </c>
      <c r="U6" s="357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99" t="str">
        <f>IFERROR(VLOOKUP(DeliveryAddress,Table,3,0),1)</f>
        <v>1</v>
      </c>
      <c r="E7" s="500"/>
      <c r="F7" s="500"/>
      <c r="G7" s="500"/>
      <c r="H7" s="500"/>
      <c r="I7" s="500"/>
      <c r="J7" s="500"/>
      <c r="K7" s="500"/>
      <c r="L7" s="501"/>
      <c r="N7" s="24"/>
      <c r="O7" s="42"/>
      <c r="P7" s="42"/>
      <c r="R7" s="315"/>
      <c r="S7" s="367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17</v>
      </c>
      <c r="B8" s="317"/>
      <c r="C8" s="318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18</v>
      </c>
      <c r="O8" s="393">
        <v>0.5</v>
      </c>
      <c r="P8" s="394"/>
      <c r="R8" s="315"/>
      <c r="S8" s="367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7"/>
      <c r="E9" s="326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N9" s="26" t="s">
        <v>19</v>
      </c>
      <c r="O9" s="532"/>
      <c r="P9" s="394"/>
      <c r="R9" s="315"/>
      <c r="S9" s="367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7"/>
      <c r="E10" s="326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20</v>
      </c>
      <c r="O10" s="393"/>
      <c r="P10" s="394"/>
      <c r="S10" s="24" t="s">
        <v>21</v>
      </c>
      <c r="T10" s="356" t="s">
        <v>22</v>
      </c>
      <c r="U10" s="357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3"/>
      <c r="P11" s="394"/>
      <c r="S11" s="24" t="s">
        <v>25</v>
      </c>
      <c r="T11" s="562" t="s">
        <v>26</v>
      </c>
      <c r="U11" s="563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88" t="s">
        <v>27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8"/>
      <c r="N12" s="24" t="s">
        <v>28</v>
      </c>
      <c r="O12" s="557"/>
      <c r="P12" s="501"/>
      <c r="Q12" s="23"/>
      <c r="S12" s="24"/>
      <c r="T12" s="408"/>
      <c r="U12" s="315"/>
      <c r="Z12" s="51"/>
      <c r="AA12" s="51"/>
      <c r="AB12" s="51"/>
    </row>
    <row r="13" spans="1:29" s="304" customFormat="1" ht="23.25" customHeight="1" x14ac:dyDescent="0.2">
      <c r="A13" s="588" t="s">
        <v>29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8"/>
      <c r="M13" s="26"/>
      <c r="N13" s="26" t="s">
        <v>30</v>
      </c>
      <c r="O13" s="562"/>
      <c r="P13" s="563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88" t="s">
        <v>31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8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4" t="s">
        <v>32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8"/>
      <c r="N15" s="464" t="s">
        <v>33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34</v>
      </c>
      <c r="B17" s="349" t="s">
        <v>35</v>
      </c>
      <c r="C17" s="450" t="s">
        <v>36</v>
      </c>
      <c r="D17" s="349" t="s">
        <v>37</v>
      </c>
      <c r="E17" s="413"/>
      <c r="F17" s="349" t="s">
        <v>38</v>
      </c>
      <c r="G17" s="349" t="s">
        <v>39</v>
      </c>
      <c r="H17" s="349" t="s">
        <v>40</v>
      </c>
      <c r="I17" s="349" t="s">
        <v>41</v>
      </c>
      <c r="J17" s="349" t="s">
        <v>42</v>
      </c>
      <c r="K17" s="349" t="s">
        <v>43</v>
      </c>
      <c r="L17" s="349" t="s">
        <v>44</v>
      </c>
      <c r="M17" s="349" t="s">
        <v>45</v>
      </c>
      <c r="N17" s="349" t="s">
        <v>46</v>
      </c>
      <c r="O17" s="412"/>
      <c r="P17" s="412"/>
      <c r="Q17" s="412"/>
      <c r="R17" s="413"/>
      <c r="S17" s="628" t="s">
        <v>47</v>
      </c>
      <c r="T17" s="348"/>
      <c r="U17" s="349" t="s">
        <v>48</v>
      </c>
      <c r="V17" s="349" t="s">
        <v>49</v>
      </c>
      <c r="W17" s="360" t="s">
        <v>50</v>
      </c>
      <c r="X17" s="349" t="s">
        <v>51</v>
      </c>
      <c r="Y17" s="375" t="s">
        <v>52</v>
      </c>
      <c r="Z17" s="375" t="s">
        <v>53</v>
      </c>
      <c r="AA17" s="375" t="s">
        <v>54</v>
      </c>
      <c r="AB17" s="376"/>
      <c r="AC17" s="377"/>
      <c r="AD17" s="438"/>
      <c r="BA17" s="370" t="s">
        <v>55</v>
      </c>
    </row>
    <row r="18" spans="1:53" ht="14.25" customHeight="1" x14ac:dyDescent="0.2">
      <c r="A18" s="350"/>
      <c r="B18" s="350"/>
      <c r="C18" s="350"/>
      <c r="D18" s="414"/>
      <c r="E18" s="416"/>
      <c r="F18" s="350"/>
      <c r="G18" s="350"/>
      <c r="H18" s="350"/>
      <c r="I18" s="350"/>
      <c r="J18" s="350"/>
      <c r="K18" s="350"/>
      <c r="L18" s="350"/>
      <c r="M18" s="350"/>
      <c r="N18" s="414"/>
      <c r="O18" s="415"/>
      <c r="P18" s="415"/>
      <c r="Q18" s="415"/>
      <c r="R18" s="416"/>
      <c r="S18" s="303" t="s">
        <v>56</v>
      </c>
      <c r="T18" s="303" t="s">
        <v>57</v>
      </c>
      <c r="U18" s="350"/>
      <c r="V18" s="350"/>
      <c r="W18" s="361"/>
      <c r="X18" s="350"/>
      <c r="Y18" s="534"/>
      <c r="Z18" s="534"/>
      <c r="AA18" s="378"/>
      <c r="AB18" s="379"/>
      <c r="AC18" s="380"/>
      <c r="AD18" s="439"/>
      <c r="BA18" s="315"/>
    </row>
    <row r="19" spans="1:53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48"/>
      <c r="Z19" s="48"/>
    </row>
    <row r="20" spans="1:53" ht="16.5" customHeight="1" x14ac:dyDescent="0.25">
      <c r="A20" s="31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34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3"/>
      <c r="N23" s="316" t="s">
        <v>65</v>
      </c>
      <c r="O23" s="317"/>
      <c r="P23" s="317"/>
      <c r="Q23" s="317"/>
      <c r="R23" s="317"/>
      <c r="S23" s="317"/>
      <c r="T23" s="318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3"/>
      <c r="N24" s="316" t="s">
        <v>65</v>
      </c>
      <c r="O24" s="317"/>
      <c r="P24" s="317"/>
      <c r="Q24" s="317"/>
      <c r="R24" s="317"/>
      <c r="S24" s="317"/>
      <c r="T24" s="318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34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2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3"/>
      <c r="N32" s="316" t="s">
        <v>65</v>
      </c>
      <c r="O32" s="317"/>
      <c r="P32" s="317"/>
      <c r="Q32" s="317"/>
      <c r="R32" s="317"/>
      <c r="S32" s="317"/>
      <c r="T32" s="318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3"/>
      <c r="N33" s="316" t="s">
        <v>65</v>
      </c>
      <c r="O33" s="317"/>
      <c r="P33" s="317"/>
      <c r="Q33" s="317"/>
      <c r="R33" s="317"/>
      <c r="S33" s="317"/>
      <c r="T33" s="318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34" t="s">
        <v>80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2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3"/>
      <c r="N36" s="316" t="s">
        <v>65</v>
      </c>
      <c r="O36" s="317"/>
      <c r="P36" s="317"/>
      <c r="Q36" s="317"/>
      <c r="R36" s="317"/>
      <c r="S36" s="317"/>
      <c r="T36" s="318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3"/>
      <c r="N37" s="316" t="s">
        <v>65</v>
      </c>
      <c r="O37" s="317"/>
      <c r="P37" s="317"/>
      <c r="Q37" s="317"/>
      <c r="R37" s="317"/>
      <c r="S37" s="317"/>
      <c r="T37" s="318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34" t="s">
        <v>85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2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3"/>
      <c r="N40" s="316" t="s">
        <v>65</v>
      </c>
      <c r="O40" s="317"/>
      <c r="P40" s="317"/>
      <c r="Q40" s="317"/>
      <c r="R40" s="317"/>
      <c r="S40" s="317"/>
      <c r="T40" s="318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3"/>
      <c r="N41" s="316" t="s">
        <v>65</v>
      </c>
      <c r="O41" s="317"/>
      <c r="P41" s="317"/>
      <c r="Q41" s="317"/>
      <c r="R41" s="317"/>
      <c r="S41" s="317"/>
      <c r="T41" s="318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34" t="s">
        <v>89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2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3"/>
      <c r="N44" s="316" t="s">
        <v>65</v>
      </c>
      <c r="O44" s="317"/>
      <c r="P44" s="317"/>
      <c r="Q44" s="317"/>
      <c r="R44" s="317"/>
      <c r="S44" s="317"/>
      <c r="T44" s="318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3"/>
      <c r="N45" s="316" t="s">
        <v>65</v>
      </c>
      <c r="O45" s="317"/>
      <c r="P45" s="317"/>
      <c r="Q45" s="317"/>
      <c r="R45" s="317"/>
      <c r="S45" s="317"/>
      <c r="T45" s="318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38" t="s">
        <v>92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48"/>
      <c r="Z46" s="48"/>
    </row>
    <row r="47" spans="1:53" ht="16.5" customHeight="1" x14ac:dyDescent="0.25">
      <c r="A47" s="314" t="s">
        <v>93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34" t="s">
        <v>94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22"/>
      <c r="B50" s="315"/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23"/>
      <c r="N50" s="316" t="s">
        <v>65</v>
      </c>
      <c r="O50" s="317"/>
      <c r="P50" s="317"/>
      <c r="Q50" s="317"/>
      <c r="R50" s="317"/>
      <c r="S50" s="317"/>
      <c r="T50" s="318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x14ac:dyDescent="0.2">
      <c r="A51" s="315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3"/>
      <c r="N51" s="316" t="s">
        <v>65</v>
      </c>
      <c r="O51" s="317"/>
      <c r="P51" s="317"/>
      <c r="Q51" s="317"/>
      <c r="R51" s="317"/>
      <c r="S51" s="317"/>
      <c r="T51" s="318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customHeight="1" x14ac:dyDescent="0.25">
      <c r="A52" s="314" t="s">
        <v>99</v>
      </c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01"/>
      <c r="Z52" s="301"/>
    </row>
    <row r="53" spans="1:53" ht="14.25" customHeight="1" x14ac:dyDescent="0.25">
      <c r="A53" s="334" t="s">
        <v>100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27" customHeight="1" x14ac:dyDescent="0.25">
      <c r="A54" s="54" t="s">
        <v>101</v>
      </c>
      <c r="B54" s="54" t="s">
        <v>102</v>
      </c>
      <c r="C54" s="31">
        <v>4301011452</v>
      </c>
      <c r="D54" s="313">
        <v>4680115881426</v>
      </c>
      <c r="E54" s="312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1"/>
      <c r="P54" s="311"/>
      <c r="Q54" s="311"/>
      <c r="R54" s="312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101</v>
      </c>
      <c r="B55" s="54" t="s">
        <v>103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443" t="s">
        <v>105</v>
      </c>
      <c r="O55" s="311"/>
      <c r="P55" s="311"/>
      <c r="Q55" s="311"/>
      <c r="R55" s="312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106</v>
      </c>
      <c r="B56" s="54" t="s">
        <v>107</v>
      </c>
      <c r="C56" s="31">
        <v>4301011437</v>
      </c>
      <c r="D56" s="313">
        <v>4680115881419</v>
      </c>
      <c r="E56" s="312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1"/>
      <c r="P56" s="311"/>
      <c r="Q56" s="311"/>
      <c r="R56" s="312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4301011458</v>
      </c>
      <c r="D57" s="313">
        <v>4680115881525</v>
      </c>
      <c r="E57" s="312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596" t="s">
        <v>110</v>
      </c>
      <c r="O57" s="311"/>
      <c r="P57" s="311"/>
      <c r="Q57" s="311"/>
      <c r="R57" s="312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2"/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23"/>
      <c r="N58" s="316" t="s">
        <v>65</v>
      </c>
      <c r="O58" s="317"/>
      <c r="P58" s="317"/>
      <c r="Q58" s="317"/>
      <c r="R58" s="317"/>
      <c r="S58" s="317"/>
      <c r="T58" s="318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x14ac:dyDescent="0.2">
      <c r="A59" s="315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3"/>
      <c r="N59" s="316" t="s">
        <v>65</v>
      </c>
      <c r="O59" s="317"/>
      <c r="P59" s="317"/>
      <c r="Q59" s="317"/>
      <c r="R59" s="317"/>
      <c r="S59" s="317"/>
      <c r="T59" s="318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customHeight="1" x14ac:dyDescent="0.25">
      <c r="A60" s="314" t="s">
        <v>92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01"/>
      <c r="Z60" s="301"/>
    </row>
    <row r="61" spans="1:53" ht="14.25" customHeight="1" x14ac:dyDescent="0.25">
      <c r="A61" s="334" t="s">
        <v>100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27" customHeight="1" x14ac:dyDescent="0.25">
      <c r="A62" s="54" t="s">
        <v>111</v>
      </c>
      <c r="B62" s="54" t="s">
        <v>112</v>
      </c>
      <c r="C62" s="31">
        <v>4301011623</v>
      </c>
      <c r="D62" s="313">
        <v>4607091382945</v>
      </c>
      <c r="E62" s="312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381" t="s">
        <v>113</v>
      </c>
      <c r="O62" s="311"/>
      <c r="P62" s="311"/>
      <c r="Q62" s="311"/>
      <c r="R62" s="312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114</v>
      </c>
      <c r="B63" s="54" t="s">
        <v>115</v>
      </c>
      <c r="C63" s="31">
        <v>4301011540</v>
      </c>
      <c r="D63" s="313">
        <v>4607091385670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419" t="s">
        <v>117</v>
      </c>
      <c r="O63" s="311"/>
      <c r="P63" s="311"/>
      <c r="Q63" s="311"/>
      <c r="R63" s="312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4301011468</v>
      </c>
      <c r="D64" s="313">
        <v>4680115881327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1"/>
      <c r="P64" s="311"/>
      <c r="Q64" s="311"/>
      <c r="R64" s="312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121</v>
      </c>
      <c r="B65" s="54" t="s">
        <v>122</v>
      </c>
      <c r="C65" s="31">
        <v>4301011703</v>
      </c>
      <c r="D65" s="313">
        <v>4680115882133</v>
      </c>
      <c r="E65" s="312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410" t="s">
        <v>123</v>
      </c>
      <c r="O65" s="311"/>
      <c r="P65" s="311"/>
      <c r="Q65" s="311"/>
      <c r="R65" s="312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4301011192</v>
      </c>
      <c r="D66" s="313">
        <v>4607091382952</v>
      </c>
      <c r="E66" s="312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5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1"/>
      <c r="P66" s="311"/>
      <c r="Q66" s="311"/>
      <c r="R66" s="312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4301011382</v>
      </c>
      <c r="D67" s="313">
        <v>4607091385687</v>
      </c>
      <c r="E67" s="312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1"/>
      <c r="P67" s="311"/>
      <c r="Q67" s="311"/>
      <c r="R67" s="312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4301011344</v>
      </c>
      <c r="D69" s="313">
        <v>4607091384604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4301011386</v>
      </c>
      <c r="D70" s="313">
        <v>4680115880283</v>
      </c>
      <c r="E70" s="312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1"/>
      <c r="P70" s="311"/>
      <c r="Q70" s="311"/>
      <c r="R70" s="312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4301011443</v>
      </c>
      <c r="D71" s="313">
        <v>4680115881303</v>
      </c>
      <c r="E71" s="312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1"/>
      <c r="P71" s="311"/>
      <c r="Q71" s="311"/>
      <c r="R71" s="312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4301011432</v>
      </c>
      <c r="D72" s="313">
        <v>4680115882720</v>
      </c>
      <c r="E72" s="312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608" t="s">
        <v>138</v>
      </c>
      <c r="O72" s="311"/>
      <c r="P72" s="311"/>
      <c r="Q72" s="311"/>
      <c r="R72" s="312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4301011352</v>
      </c>
      <c r="D73" s="313">
        <v>4607091388466</v>
      </c>
      <c r="E73" s="312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1"/>
      <c r="P73" s="311"/>
      <c r="Q73" s="311"/>
      <c r="R73" s="312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4301011417</v>
      </c>
      <c r="D74" s="313">
        <v>4680115880269</v>
      </c>
      <c r="E74" s="312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1"/>
      <c r="P74" s="311"/>
      <c r="Q74" s="311"/>
      <c r="R74" s="312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143</v>
      </c>
      <c r="B75" s="54" t="s">
        <v>144</v>
      </c>
      <c r="C75" s="31">
        <v>4301011415</v>
      </c>
      <c r="D75" s="313">
        <v>4680115880429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3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1"/>
      <c r="P75" s="311"/>
      <c r="Q75" s="311"/>
      <c r="R75" s="312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4301011462</v>
      </c>
      <c r="D76" s="313">
        <v>4680115881457</v>
      </c>
      <c r="E76" s="312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4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1"/>
      <c r="P76" s="311"/>
      <c r="Q76" s="311"/>
      <c r="R76" s="312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2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23"/>
      <c r="N77" s="316" t="s">
        <v>65</v>
      </c>
      <c r="O77" s="317"/>
      <c r="P77" s="317"/>
      <c r="Q77" s="317"/>
      <c r="R77" s="317"/>
      <c r="S77" s="317"/>
      <c r="T77" s="318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x14ac:dyDescent="0.2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23"/>
      <c r="N78" s="316" t="s">
        <v>65</v>
      </c>
      <c r="O78" s="317"/>
      <c r="P78" s="317"/>
      <c r="Q78" s="317"/>
      <c r="R78" s="317"/>
      <c r="S78" s="317"/>
      <c r="T78" s="318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customHeight="1" x14ac:dyDescent="0.25">
      <c r="A79" s="334" t="s">
        <v>94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02"/>
      <c r="Z79" s="302"/>
    </row>
    <row r="80" spans="1:53" ht="27" customHeight="1" x14ac:dyDescent="0.25">
      <c r="A80" s="54" t="s">
        <v>147</v>
      </c>
      <c r="B80" s="54" t="s">
        <v>148</v>
      </c>
      <c r="C80" s="31">
        <v>4301020189</v>
      </c>
      <c r="D80" s="313">
        <v>4607091384789</v>
      </c>
      <c r="E80" s="312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441" t="s">
        <v>149</v>
      </c>
      <c r="O80" s="311"/>
      <c r="P80" s="311"/>
      <c r="Q80" s="311"/>
      <c r="R80" s="312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150</v>
      </c>
      <c r="B81" s="54" t="s">
        <v>151</v>
      </c>
      <c r="C81" s="31">
        <v>4301020235</v>
      </c>
      <c r="D81" s="313">
        <v>4680115881488</v>
      </c>
      <c r="E81" s="312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1"/>
      <c r="P81" s="311"/>
      <c r="Q81" s="311"/>
      <c r="R81" s="312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152</v>
      </c>
      <c r="B82" s="54" t="s">
        <v>153</v>
      </c>
      <c r="C82" s="31">
        <v>4301020183</v>
      </c>
      <c r="D82" s="313">
        <v>4607091384765</v>
      </c>
      <c r="E82" s="312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594" t="s">
        <v>154</v>
      </c>
      <c r="O82" s="311"/>
      <c r="P82" s="311"/>
      <c r="Q82" s="311"/>
      <c r="R82" s="312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155</v>
      </c>
      <c r="B83" s="54" t="s">
        <v>156</v>
      </c>
      <c r="C83" s="31">
        <v>4301020228</v>
      </c>
      <c r="D83" s="313">
        <v>4680115882751</v>
      </c>
      <c r="E83" s="312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621" t="s">
        <v>157</v>
      </c>
      <c r="O83" s="311"/>
      <c r="P83" s="311"/>
      <c r="Q83" s="311"/>
      <c r="R83" s="312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4301020258</v>
      </c>
      <c r="D84" s="313">
        <v>4680115882775</v>
      </c>
      <c r="E84" s="312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635" t="s">
        <v>161</v>
      </c>
      <c r="O84" s="311"/>
      <c r="P84" s="311"/>
      <c r="Q84" s="311"/>
      <c r="R84" s="312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162</v>
      </c>
      <c r="B85" s="54" t="s">
        <v>163</v>
      </c>
      <c r="C85" s="31">
        <v>4301020217</v>
      </c>
      <c r="D85" s="313">
        <v>4680115880658</v>
      </c>
      <c r="E85" s="312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1"/>
      <c r="P85" s="311"/>
      <c r="Q85" s="311"/>
      <c r="R85" s="312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4301020223</v>
      </c>
      <c r="D86" s="313">
        <v>4607091381962</v>
      </c>
      <c r="E86" s="312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1"/>
      <c r="P86" s="311"/>
      <c r="Q86" s="311"/>
      <c r="R86" s="312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2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23"/>
      <c r="N87" s="316" t="s">
        <v>65</v>
      </c>
      <c r="O87" s="317"/>
      <c r="P87" s="317"/>
      <c r="Q87" s="317"/>
      <c r="R87" s="317"/>
      <c r="S87" s="317"/>
      <c r="T87" s="318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x14ac:dyDescent="0.2">
      <c r="A88" s="315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23"/>
      <c r="N88" s="316" t="s">
        <v>65</v>
      </c>
      <c r="O88" s="317"/>
      <c r="P88" s="317"/>
      <c r="Q88" s="317"/>
      <c r="R88" s="317"/>
      <c r="S88" s="317"/>
      <c r="T88" s="318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customHeight="1" x14ac:dyDescent="0.25">
      <c r="A89" s="334" t="s">
        <v>59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02"/>
      <c r="Z89" s="302"/>
    </row>
    <row r="90" spans="1:53" ht="16.5" customHeight="1" x14ac:dyDescent="0.25">
      <c r="A90" s="54" t="s">
        <v>166</v>
      </c>
      <c r="B90" s="54" t="s">
        <v>167</v>
      </c>
      <c r="C90" s="31">
        <v>4301030895</v>
      </c>
      <c r="D90" s="313">
        <v>4607091387667</v>
      </c>
      <c r="E90" s="312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1"/>
      <c r="P90" s="311"/>
      <c r="Q90" s="311"/>
      <c r="R90" s="312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168</v>
      </c>
      <c r="B91" s="54" t="s">
        <v>169</v>
      </c>
      <c r="C91" s="31">
        <v>4301030961</v>
      </c>
      <c r="D91" s="313">
        <v>4607091387636</v>
      </c>
      <c r="E91" s="312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1"/>
      <c r="P91" s="311"/>
      <c r="Q91" s="311"/>
      <c r="R91" s="312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170</v>
      </c>
      <c r="B92" s="54" t="s">
        <v>171</v>
      </c>
      <c r="C92" s="31">
        <v>4301031078</v>
      </c>
      <c r="D92" s="313">
        <v>4607091384727</v>
      </c>
      <c r="E92" s="312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48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1"/>
      <c r="P92" s="311"/>
      <c r="Q92" s="311"/>
      <c r="R92" s="312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4301031080</v>
      </c>
      <c r="D93" s="313">
        <v>4607091386745</v>
      </c>
      <c r="E93" s="312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3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1"/>
      <c r="P93" s="311"/>
      <c r="Q93" s="311"/>
      <c r="R93" s="312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174</v>
      </c>
      <c r="B94" s="54" t="s">
        <v>175</v>
      </c>
      <c r="C94" s="31">
        <v>4301030963</v>
      </c>
      <c r="D94" s="313">
        <v>4607091382426</v>
      </c>
      <c r="E94" s="312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4301030962</v>
      </c>
      <c r="D95" s="313">
        <v>4607091386547</v>
      </c>
      <c r="E95" s="312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5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1"/>
      <c r="P95" s="311"/>
      <c r="Q95" s="311"/>
      <c r="R95" s="312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4301031079</v>
      </c>
      <c r="D96" s="313">
        <v>4607091384734</v>
      </c>
      <c r="E96" s="312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1"/>
      <c r="P96" s="311"/>
      <c r="Q96" s="311"/>
      <c r="R96" s="312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4301030964</v>
      </c>
      <c r="D97" s="313">
        <v>4607091382464</v>
      </c>
      <c r="E97" s="312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5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1"/>
      <c r="P97" s="311"/>
      <c r="Q97" s="311"/>
      <c r="R97" s="312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2"/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23"/>
      <c r="N98" s="316" t="s">
        <v>65</v>
      </c>
      <c r="O98" s="317"/>
      <c r="P98" s="317"/>
      <c r="Q98" s="317"/>
      <c r="R98" s="317"/>
      <c r="S98" s="317"/>
      <c r="T98" s="318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x14ac:dyDescent="0.2">
      <c r="A99" s="315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23"/>
      <c r="N99" s="316" t="s">
        <v>65</v>
      </c>
      <c r="O99" s="317"/>
      <c r="P99" s="317"/>
      <c r="Q99" s="317"/>
      <c r="R99" s="317"/>
      <c r="S99" s="317"/>
      <c r="T99" s="318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customHeight="1" x14ac:dyDescent="0.25">
      <c r="A100" s="334" t="s">
        <v>67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02"/>
      <c r="Z100" s="302"/>
    </row>
    <row r="101" spans="1:53" ht="27" customHeight="1" x14ac:dyDescent="0.25">
      <c r="A101" s="54" t="s">
        <v>182</v>
      </c>
      <c r="B101" s="54" t="s">
        <v>183</v>
      </c>
      <c r="C101" s="31">
        <v>4301051437</v>
      </c>
      <c r="D101" s="313">
        <v>4607091386967</v>
      </c>
      <c r="E101" s="312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472" t="s">
        <v>184</v>
      </c>
      <c r="O101" s="311"/>
      <c r="P101" s="311"/>
      <c r="Q101" s="311"/>
      <c r="R101" s="312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182</v>
      </c>
      <c r="B102" s="54" t="s">
        <v>185</v>
      </c>
      <c r="C102" s="31">
        <v>4301051543</v>
      </c>
      <c r="D102" s="313">
        <v>4607091386967</v>
      </c>
      <c r="E102" s="312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397" t="s">
        <v>186</v>
      </c>
      <c r="O102" s="311"/>
      <c r="P102" s="311"/>
      <c r="Q102" s="311"/>
      <c r="R102" s="312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187</v>
      </c>
      <c r="B103" s="54" t="s">
        <v>188</v>
      </c>
      <c r="C103" s="31">
        <v>4301051611</v>
      </c>
      <c r="D103" s="313">
        <v>4607091385304</v>
      </c>
      <c r="E103" s="312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406" t="s">
        <v>189</v>
      </c>
      <c r="O103" s="311"/>
      <c r="P103" s="311"/>
      <c r="Q103" s="311"/>
      <c r="R103" s="312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190</v>
      </c>
      <c r="B104" s="54" t="s">
        <v>191</v>
      </c>
      <c r="C104" s="31">
        <v>4301051306</v>
      </c>
      <c r="D104" s="313">
        <v>4607091386264</v>
      </c>
      <c r="E104" s="312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3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1"/>
      <c r="P104" s="311"/>
      <c r="Q104" s="311"/>
      <c r="R104" s="312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192</v>
      </c>
      <c r="B105" s="54" t="s">
        <v>193</v>
      </c>
      <c r="C105" s="31">
        <v>4301051436</v>
      </c>
      <c r="D105" s="313">
        <v>4607091385731</v>
      </c>
      <c r="E105" s="312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571" t="s">
        <v>194</v>
      </c>
      <c r="O105" s="311"/>
      <c r="P105" s="311"/>
      <c r="Q105" s="311"/>
      <c r="R105" s="312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195</v>
      </c>
      <c r="B106" s="54" t="s">
        <v>196</v>
      </c>
      <c r="C106" s="31">
        <v>4301051439</v>
      </c>
      <c r="D106" s="313">
        <v>4680115880214</v>
      </c>
      <c r="E106" s="312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353" t="s">
        <v>197</v>
      </c>
      <c r="O106" s="311"/>
      <c r="P106" s="311"/>
      <c r="Q106" s="311"/>
      <c r="R106" s="312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4301051438</v>
      </c>
      <c r="D107" s="313">
        <v>4680115880894</v>
      </c>
      <c r="E107" s="312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573" t="s">
        <v>200</v>
      </c>
      <c r="O107" s="311"/>
      <c r="P107" s="311"/>
      <c r="Q107" s="311"/>
      <c r="R107" s="312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4301051313</v>
      </c>
      <c r="D108" s="313">
        <v>4607091385427</v>
      </c>
      <c r="E108" s="312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5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1"/>
      <c r="P108" s="311"/>
      <c r="Q108" s="311"/>
      <c r="R108" s="312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4301051480</v>
      </c>
      <c r="D109" s="313">
        <v>4680115882645</v>
      </c>
      <c r="E109" s="312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531" t="s">
        <v>205</v>
      </c>
      <c r="O109" s="311"/>
      <c r="P109" s="311"/>
      <c r="Q109" s="311"/>
      <c r="R109" s="312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2"/>
      <c r="B110" s="315"/>
      <c r="C110" s="315"/>
      <c r="D110" s="315"/>
      <c r="E110" s="315"/>
      <c r="F110" s="315"/>
      <c r="G110" s="315"/>
      <c r="H110" s="315"/>
      <c r="I110" s="315"/>
      <c r="J110" s="315"/>
      <c r="K110" s="315"/>
      <c r="L110" s="315"/>
      <c r="M110" s="323"/>
      <c r="N110" s="316" t="s">
        <v>65</v>
      </c>
      <c r="O110" s="317"/>
      <c r="P110" s="317"/>
      <c r="Q110" s="317"/>
      <c r="R110" s="317"/>
      <c r="S110" s="317"/>
      <c r="T110" s="318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x14ac:dyDescent="0.2">
      <c r="A111" s="315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23"/>
      <c r="N111" s="316" t="s">
        <v>65</v>
      </c>
      <c r="O111" s="317"/>
      <c r="P111" s="317"/>
      <c r="Q111" s="317"/>
      <c r="R111" s="317"/>
      <c r="S111" s="317"/>
      <c r="T111" s="318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customHeight="1" x14ac:dyDescent="0.25">
      <c r="A112" s="334" t="s">
        <v>206</v>
      </c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02"/>
      <c r="Z112" s="302"/>
    </row>
    <row r="113" spans="1:53" ht="27" customHeight="1" x14ac:dyDescent="0.25">
      <c r="A113" s="54" t="s">
        <v>207</v>
      </c>
      <c r="B113" s="54" t="s">
        <v>208</v>
      </c>
      <c r="C113" s="31">
        <v>4301060296</v>
      </c>
      <c r="D113" s="313">
        <v>4607091383065</v>
      </c>
      <c r="E113" s="312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1"/>
      <c r="P113" s="311"/>
      <c r="Q113" s="311"/>
      <c r="R113" s="312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209</v>
      </c>
      <c r="B114" s="54" t="s">
        <v>210</v>
      </c>
      <c r="C114" s="31">
        <v>4301060350</v>
      </c>
      <c r="D114" s="313">
        <v>4680115881532</v>
      </c>
      <c r="E114" s="312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5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1"/>
      <c r="P114" s="311"/>
      <c r="Q114" s="311"/>
      <c r="R114" s="312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211</v>
      </c>
      <c r="B115" s="54" t="s">
        <v>212</v>
      </c>
      <c r="C115" s="31">
        <v>4301060356</v>
      </c>
      <c r="D115" s="313">
        <v>4680115882652</v>
      </c>
      <c r="E115" s="312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503" t="s">
        <v>213</v>
      </c>
      <c r="O115" s="311"/>
      <c r="P115" s="311"/>
      <c r="Q115" s="311"/>
      <c r="R115" s="312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214</v>
      </c>
      <c r="B116" s="54" t="s">
        <v>215</v>
      </c>
      <c r="C116" s="31">
        <v>4301060309</v>
      </c>
      <c r="D116" s="313">
        <v>4680115880238</v>
      </c>
      <c r="E116" s="312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40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1"/>
      <c r="P116" s="311"/>
      <c r="Q116" s="311"/>
      <c r="R116" s="312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4301060351</v>
      </c>
      <c r="D117" s="313">
        <v>4680115881464</v>
      </c>
      <c r="E117" s="312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552" t="s">
        <v>218</v>
      </c>
      <c r="O117" s="311"/>
      <c r="P117" s="311"/>
      <c r="Q117" s="311"/>
      <c r="R117" s="312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2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23"/>
      <c r="N118" s="316" t="s">
        <v>65</v>
      </c>
      <c r="O118" s="317"/>
      <c r="P118" s="317"/>
      <c r="Q118" s="317"/>
      <c r="R118" s="317"/>
      <c r="S118" s="317"/>
      <c r="T118" s="318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23"/>
      <c r="N119" s="316" t="s">
        <v>65</v>
      </c>
      <c r="O119" s="317"/>
      <c r="P119" s="317"/>
      <c r="Q119" s="317"/>
      <c r="R119" s="317"/>
      <c r="S119" s="317"/>
      <c r="T119" s="318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customHeight="1" x14ac:dyDescent="0.25">
      <c r="A120" s="314" t="s">
        <v>219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01"/>
      <c r="Z120" s="301"/>
    </row>
    <row r="121" spans="1:53" ht="14.25" customHeight="1" x14ac:dyDescent="0.25">
      <c r="A121" s="334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02"/>
      <c r="Z121" s="302"/>
    </row>
    <row r="122" spans="1:53" ht="27" customHeight="1" x14ac:dyDescent="0.25">
      <c r="A122" s="54" t="s">
        <v>220</v>
      </c>
      <c r="B122" s="54" t="s">
        <v>221</v>
      </c>
      <c r="C122" s="31">
        <v>4301051612</v>
      </c>
      <c r="D122" s="313">
        <v>4607091385168</v>
      </c>
      <c r="E122" s="312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570" t="s">
        <v>222</v>
      </c>
      <c r="O122" s="311"/>
      <c r="P122" s="311"/>
      <c r="Q122" s="311"/>
      <c r="R122" s="312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223</v>
      </c>
      <c r="B123" s="54" t="s">
        <v>224</v>
      </c>
      <c r="C123" s="31">
        <v>4301051362</v>
      </c>
      <c r="D123" s="313">
        <v>4607091383256</v>
      </c>
      <c r="E123" s="312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1"/>
      <c r="P123" s="311"/>
      <c r="Q123" s="311"/>
      <c r="R123" s="312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225</v>
      </c>
      <c r="B124" s="54" t="s">
        <v>226</v>
      </c>
      <c r="C124" s="31">
        <v>4301051358</v>
      </c>
      <c r="D124" s="313">
        <v>4607091385748</v>
      </c>
      <c r="E124" s="312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1"/>
      <c r="P124" s="311"/>
      <c r="Q124" s="311"/>
      <c r="R124" s="312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22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3"/>
      <c r="N125" s="316" t="s">
        <v>65</v>
      </c>
      <c r="O125" s="317"/>
      <c r="P125" s="317"/>
      <c r="Q125" s="317"/>
      <c r="R125" s="317"/>
      <c r="S125" s="317"/>
      <c r="T125" s="318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x14ac:dyDescent="0.2">
      <c r="A126" s="315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23"/>
      <c r="N126" s="316" t="s">
        <v>65</v>
      </c>
      <c r="O126" s="317"/>
      <c r="P126" s="317"/>
      <c r="Q126" s="317"/>
      <c r="R126" s="317"/>
      <c r="S126" s="317"/>
      <c r="T126" s="318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customHeight="1" x14ac:dyDescent="0.2">
      <c r="A127" s="338" t="s">
        <v>227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48"/>
      <c r="Z127" s="48"/>
    </row>
    <row r="128" spans="1:53" ht="16.5" customHeight="1" x14ac:dyDescent="0.25">
      <c r="A128" s="314" t="s">
        <v>228</v>
      </c>
      <c r="B128" s="315"/>
      <c r="C128" s="315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01"/>
      <c r="Z128" s="301"/>
    </row>
    <row r="129" spans="1:53" ht="14.25" customHeight="1" x14ac:dyDescent="0.25">
      <c r="A129" s="334" t="s">
        <v>100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02"/>
      <c r="Z129" s="302"/>
    </row>
    <row r="130" spans="1:53" ht="27" customHeight="1" x14ac:dyDescent="0.25">
      <c r="A130" s="54" t="s">
        <v>229</v>
      </c>
      <c r="B130" s="54" t="s">
        <v>230</v>
      </c>
      <c r="C130" s="31">
        <v>4301011223</v>
      </c>
      <c r="D130" s="313">
        <v>4607091383423</v>
      </c>
      <c r="E130" s="312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1"/>
      <c r="P130" s="311"/>
      <c r="Q130" s="311"/>
      <c r="R130" s="312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231</v>
      </c>
      <c r="B131" s="54" t="s">
        <v>232</v>
      </c>
      <c r="C131" s="31">
        <v>4301011338</v>
      </c>
      <c r="D131" s="313">
        <v>4607091381405</v>
      </c>
      <c r="E131" s="312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4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1"/>
      <c r="P131" s="311"/>
      <c r="Q131" s="311"/>
      <c r="R131" s="312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233</v>
      </c>
      <c r="B132" s="54" t="s">
        <v>234</v>
      </c>
      <c r="C132" s="31">
        <v>4301011333</v>
      </c>
      <c r="D132" s="313">
        <v>4607091386516</v>
      </c>
      <c r="E132" s="312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5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1"/>
      <c r="P132" s="311"/>
      <c r="Q132" s="311"/>
      <c r="R132" s="312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2"/>
      <c r="B133" s="315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23"/>
      <c r="N133" s="316" t="s">
        <v>65</v>
      </c>
      <c r="O133" s="317"/>
      <c r="P133" s="317"/>
      <c r="Q133" s="317"/>
      <c r="R133" s="317"/>
      <c r="S133" s="317"/>
      <c r="T133" s="318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x14ac:dyDescent="0.2">
      <c r="A134" s="315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23"/>
      <c r="N134" s="316" t="s">
        <v>65</v>
      </c>
      <c r="O134" s="317"/>
      <c r="P134" s="317"/>
      <c r="Q134" s="317"/>
      <c r="R134" s="317"/>
      <c r="S134" s="317"/>
      <c r="T134" s="318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customHeight="1" x14ac:dyDescent="0.25">
      <c r="A135" s="314" t="s">
        <v>235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14.25" customHeight="1" x14ac:dyDescent="0.25">
      <c r="A136" s="334" t="s">
        <v>59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02"/>
      <c r="Z136" s="302"/>
    </row>
    <row r="137" spans="1:53" ht="16.5" customHeight="1" x14ac:dyDescent="0.25">
      <c r="A137" s="54" t="s">
        <v>236</v>
      </c>
      <c r="B137" s="54" t="s">
        <v>237</v>
      </c>
      <c r="C137" s="31">
        <v>4301031245</v>
      </c>
      <c r="D137" s="313">
        <v>4680115883963</v>
      </c>
      <c r="E137" s="312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454" t="s">
        <v>238</v>
      </c>
      <c r="O137" s="311"/>
      <c r="P137" s="311"/>
      <c r="Q137" s="311"/>
      <c r="R137" s="312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customHeight="1" x14ac:dyDescent="0.25">
      <c r="A138" s="54" t="s">
        <v>240</v>
      </c>
      <c r="B138" s="54" t="s">
        <v>241</v>
      </c>
      <c r="C138" s="31">
        <v>4301031191</v>
      </c>
      <c r="D138" s="313">
        <v>4680115880993</v>
      </c>
      <c r="E138" s="312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4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1"/>
      <c r="P138" s="311"/>
      <c r="Q138" s="311"/>
      <c r="R138" s="312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242</v>
      </c>
      <c r="B139" s="54" t="s">
        <v>243</v>
      </c>
      <c r="C139" s="31">
        <v>4301031204</v>
      </c>
      <c r="D139" s="313">
        <v>4680115881761</v>
      </c>
      <c r="E139" s="312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5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1"/>
      <c r="P139" s="311"/>
      <c r="Q139" s="311"/>
      <c r="R139" s="312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244</v>
      </c>
      <c r="B140" s="54" t="s">
        <v>245</v>
      </c>
      <c r="C140" s="31">
        <v>4301031201</v>
      </c>
      <c r="D140" s="313">
        <v>4680115881563</v>
      </c>
      <c r="E140" s="312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1"/>
      <c r="P140" s="311"/>
      <c r="Q140" s="311"/>
      <c r="R140" s="312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246</v>
      </c>
      <c r="B141" s="54" t="s">
        <v>247</v>
      </c>
      <c r="C141" s="31">
        <v>4301031199</v>
      </c>
      <c r="D141" s="313">
        <v>4680115880986</v>
      </c>
      <c r="E141" s="312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6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1"/>
      <c r="P141" s="311"/>
      <c r="Q141" s="311"/>
      <c r="R141" s="312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248</v>
      </c>
      <c r="B142" s="54" t="s">
        <v>249</v>
      </c>
      <c r="C142" s="31">
        <v>4301031190</v>
      </c>
      <c r="D142" s="313">
        <v>4680115880207</v>
      </c>
      <c r="E142" s="312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4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1"/>
      <c r="P142" s="311"/>
      <c r="Q142" s="311"/>
      <c r="R142" s="312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250</v>
      </c>
      <c r="B143" s="54" t="s">
        <v>251</v>
      </c>
      <c r="C143" s="31">
        <v>4301031205</v>
      </c>
      <c r="D143" s="313">
        <v>4680115881785</v>
      </c>
      <c r="E143" s="312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6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1"/>
      <c r="P143" s="311"/>
      <c r="Q143" s="311"/>
      <c r="R143" s="312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252</v>
      </c>
      <c r="B144" s="54" t="s">
        <v>253</v>
      </c>
      <c r="C144" s="31">
        <v>4301031202</v>
      </c>
      <c r="D144" s="313">
        <v>4680115881679</v>
      </c>
      <c r="E144" s="312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3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1"/>
      <c r="P144" s="311"/>
      <c r="Q144" s="311"/>
      <c r="R144" s="312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254</v>
      </c>
      <c r="B145" s="54" t="s">
        <v>255</v>
      </c>
      <c r="C145" s="31">
        <v>4301031158</v>
      </c>
      <c r="D145" s="313">
        <v>4680115880191</v>
      </c>
      <c r="E145" s="312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1"/>
      <c r="P145" s="311"/>
      <c r="Q145" s="311"/>
      <c r="R145" s="312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2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23"/>
      <c r="N146" s="316" t="s">
        <v>65</v>
      </c>
      <c r="O146" s="317"/>
      <c r="P146" s="317"/>
      <c r="Q146" s="317"/>
      <c r="R146" s="317"/>
      <c r="S146" s="317"/>
      <c r="T146" s="318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23"/>
      <c r="N147" s="316" t="s">
        <v>65</v>
      </c>
      <c r="O147" s="317"/>
      <c r="P147" s="317"/>
      <c r="Q147" s="317"/>
      <c r="R147" s="317"/>
      <c r="S147" s="317"/>
      <c r="T147" s="318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customHeight="1" x14ac:dyDescent="0.25">
      <c r="A148" s="314" t="s">
        <v>256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01"/>
      <c r="Z148" s="301"/>
    </row>
    <row r="149" spans="1:53" ht="14.25" customHeight="1" x14ac:dyDescent="0.25">
      <c r="A149" s="334" t="s">
        <v>100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02"/>
      <c r="Z149" s="302"/>
    </row>
    <row r="150" spans="1:53" ht="16.5" customHeight="1" x14ac:dyDescent="0.25">
      <c r="A150" s="54" t="s">
        <v>257</v>
      </c>
      <c r="B150" s="54" t="s">
        <v>258</v>
      </c>
      <c r="C150" s="31">
        <v>4301011450</v>
      </c>
      <c r="D150" s="313">
        <v>4680115881402</v>
      </c>
      <c r="E150" s="312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1"/>
      <c r="P150" s="311"/>
      <c r="Q150" s="311"/>
      <c r="R150" s="312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259</v>
      </c>
      <c r="B151" s="54" t="s">
        <v>260</v>
      </c>
      <c r="C151" s="31">
        <v>4301011454</v>
      </c>
      <c r="D151" s="313">
        <v>4680115881396</v>
      </c>
      <c r="E151" s="312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1"/>
      <c r="P151" s="311"/>
      <c r="Q151" s="311"/>
      <c r="R151" s="312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2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3"/>
      <c r="N152" s="316" t="s">
        <v>65</v>
      </c>
      <c r="O152" s="317"/>
      <c r="P152" s="317"/>
      <c r="Q152" s="317"/>
      <c r="R152" s="317"/>
      <c r="S152" s="317"/>
      <c r="T152" s="318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x14ac:dyDescent="0.2">
      <c r="A153" s="315"/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23"/>
      <c r="N153" s="316" t="s">
        <v>65</v>
      </c>
      <c r="O153" s="317"/>
      <c r="P153" s="317"/>
      <c r="Q153" s="317"/>
      <c r="R153" s="317"/>
      <c r="S153" s="317"/>
      <c r="T153" s="318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customHeight="1" x14ac:dyDescent="0.25">
      <c r="A154" s="334" t="s">
        <v>94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261</v>
      </c>
      <c r="B155" s="54" t="s">
        <v>262</v>
      </c>
      <c r="C155" s="31">
        <v>4301020262</v>
      </c>
      <c r="D155" s="313">
        <v>4680115882935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327" t="s">
        <v>263</v>
      </c>
      <c r="O155" s="311"/>
      <c r="P155" s="311"/>
      <c r="Q155" s="311"/>
      <c r="R155" s="312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264</v>
      </c>
      <c r="B156" s="54" t="s">
        <v>265</v>
      </c>
      <c r="C156" s="31">
        <v>4301020220</v>
      </c>
      <c r="D156" s="313">
        <v>4680115880764</v>
      </c>
      <c r="E156" s="312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1"/>
      <c r="P156" s="311"/>
      <c r="Q156" s="311"/>
      <c r="R156" s="312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2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3"/>
      <c r="N157" s="316" t="s">
        <v>65</v>
      </c>
      <c r="O157" s="317"/>
      <c r="P157" s="317"/>
      <c r="Q157" s="317"/>
      <c r="R157" s="317"/>
      <c r="S157" s="317"/>
      <c r="T157" s="318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3"/>
      <c r="N158" s="316" t="s">
        <v>65</v>
      </c>
      <c r="O158" s="317"/>
      <c r="P158" s="317"/>
      <c r="Q158" s="317"/>
      <c r="R158" s="317"/>
      <c r="S158" s="317"/>
      <c r="T158" s="318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34" t="s">
        <v>59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27" customHeight="1" x14ac:dyDescent="0.25">
      <c r="A160" s="54" t="s">
        <v>266</v>
      </c>
      <c r="B160" s="54" t="s">
        <v>267</v>
      </c>
      <c r="C160" s="31">
        <v>4301031224</v>
      </c>
      <c r="D160" s="313">
        <v>4680115882683</v>
      </c>
      <c r="E160" s="312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1"/>
      <c r="P160" s="311"/>
      <c r="Q160" s="311"/>
      <c r="R160" s="312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268</v>
      </c>
      <c r="B161" s="54" t="s">
        <v>269</v>
      </c>
      <c r="C161" s="31">
        <v>4301031230</v>
      </c>
      <c r="D161" s="313">
        <v>4680115882690</v>
      </c>
      <c r="E161" s="312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1"/>
      <c r="P161" s="311"/>
      <c r="Q161" s="311"/>
      <c r="R161" s="312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270</v>
      </c>
      <c r="B162" s="54" t="s">
        <v>271</v>
      </c>
      <c r="C162" s="31">
        <v>4301031220</v>
      </c>
      <c r="D162" s="313">
        <v>4680115882669</v>
      </c>
      <c r="E162" s="312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1"/>
      <c r="P162" s="311"/>
      <c r="Q162" s="311"/>
      <c r="R162" s="312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272</v>
      </c>
      <c r="B163" s="54" t="s">
        <v>273</v>
      </c>
      <c r="C163" s="31">
        <v>4301031221</v>
      </c>
      <c r="D163" s="313">
        <v>4680115882676</v>
      </c>
      <c r="E163" s="312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1"/>
      <c r="P163" s="311"/>
      <c r="Q163" s="311"/>
      <c r="R163" s="312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2"/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23"/>
      <c r="N164" s="316" t="s">
        <v>65</v>
      </c>
      <c r="O164" s="317"/>
      <c r="P164" s="317"/>
      <c r="Q164" s="317"/>
      <c r="R164" s="317"/>
      <c r="S164" s="317"/>
      <c r="T164" s="318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x14ac:dyDescent="0.2">
      <c r="A165" s="315"/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23"/>
      <c r="N165" s="316" t="s">
        <v>65</v>
      </c>
      <c r="O165" s="317"/>
      <c r="P165" s="317"/>
      <c r="Q165" s="317"/>
      <c r="R165" s="317"/>
      <c r="S165" s="317"/>
      <c r="T165" s="318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customHeight="1" x14ac:dyDescent="0.25">
      <c r="A166" s="334" t="s">
        <v>67</v>
      </c>
      <c r="B166" s="315"/>
      <c r="C166" s="315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/>
      <c r="W166" s="315"/>
      <c r="X166" s="315"/>
      <c r="Y166" s="302"/>
      <c r="Z166" s="302"/>
    </row>
    <row r="167" spans="1:53" ht="27" customHeight="1" x14ac:dyDescent="0.25">
      <c r="A167" s="54" t="s">
        <v>274</v>
      </c>
      <c r="B167" s="54" t="s">
        <v>275</v>
      </c>
      <c r="C167" s="31">
        <v>4301051409</v>
      </c>
      <c r="D167" s="313">
        <v>4680115881556</v>
      </c>
      <c r="E167" s="312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1"/>
      <c r="P167" s="311"/>
      <c r="Q167" s="311"/>
      <c r="R167" s="312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276</v>
      </c>
      <c r="B168" s="54" t="s">
        <v>277</v>
      </c>
      <c r="C168" s="31">
        <v>4301051538</v>
      </c>
      <c r="D168" s="313">
        <v>4680115880573</v>
      </c>
      <c r="E168" s="312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4" t="s">
        <v>278</v>
      </c>
      <c r="O168" s="311"/>
      <c r="P168" s="311"/>
      <c r="Q168" s="311"/>
      <c r="R168" s="312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279</v>
      </c>
      <c r="B169" s="54" t="s">
        <v>280</v>
      </c>
      <c r="C169" s="31">
        <v>4301051408</v>
      </c>
      <c r="D169" s="313">
        <v>4680115881594</v>
      </c>
      <c r="E169" s="312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1"/>
      <c r="P169" s="311"/>
      <c r="Q169" s="311"/>
      <c r="R169" s="312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281</v>
      </c>
      <c r="B170" s="54" t="s">
        <v>282</v>
      </c>
      <c r="C170" s="31">
        <v>4301051505</v>
      </c>
      <c r="D170" s="313">
        <v>4680115881587</v>
      </c>
      <c r="E170" s="312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331" t="s">
        <v>283</v>
      </c>
      <c r="O170" s="311"/>
      <c r="P170" s="311"/>
      <c r="Q170" s="311"/>
      <c r="R170" s="312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284</v>
      </c>
      <c r="B171" s="54" t="s">
        <v>285</v>
      </c>
      <c r="C171" s="31">
        <v>4301051380</v>
      </c>
      <c r="D171" s="313">
        <v>4680115880962</v>
      </c>
      <c r="E171" s="312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50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1"/>
      <c r="P171" s="311"/>
      <c r="Q171" s="311"/>
      <c r="R171" s="312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286</v>
      </c>
      <c r="B172" s="54" t="s">
        <v>287</v>
      </c>
      <c r="C172" s="31">
        <v>4301051411</v>
      </c>
      <c r="D172" s="313">
        <v>4680115881617</v>
      </c>
      <c r="E172" s="312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3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1"/>
      <c r="P172" s="311"/>
      <c r="Q172" s="311"/>
      <c r="R172" s="312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4301051487</v>
      </c>
      <c r="D173" s="313">
        <v>4680115881228</v>
      </c>
      <c r="E173" s="312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373" t="s">
        <v>290</v>
      </c>
      <c r="O173" s="311"/>
      <c r="P173" s="311"/>
      <c r="Q173" s="311"/>
      <c r="R173" s="312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4301051506</v>
      </c>
      <c r="D174" s="313">
        <v>4680115881037</v>
      </c>
      <c r="E174" s="312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476" t="s">
        <v>293</v>
      </c>
      <c r="O174" s="311"/>
      <c r="P174" s="311"/>
      <c r="Q174" s="311"/>
      <c r="R174" s="312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4301051384</v>
      </c>
      <c r="D175" s="313">
        <v>4680115881211</v>
      </c>
      <c r="E175" s="312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1"/>
      <c r="P175" s="311"/>
      <c r="Q175" s="311"/>
      <c r="R175" s="312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4301051378</v>
      </c>
      <c r="D176" s="313">
        <v>4680115881020</v>
      </c>
      <c r="E176" s="312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1"/>
      <c r="P176" s="311"/>
      <c r="Q176" s="311"/>
      <c r="R176" s="312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4301051407</v>
      </c>
      <c r="D177" s="313">
        <v>4680115882195</v>
      </c>
      <c r="E177" s="312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5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1"/>
      <c r="P177" s="311"/>
      <c r="Q177" s="311"/>
      <c r="R177" s="312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4301051479</v>
      </c>
      <c r="D178" s="313">
        <v>4680115882607</v>
      </c>
      <c r="E178" s="312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1"/>
      <c r="P178" s="311"/>
      <c r="Q178" s="311"/>
      <c r="R178" s="312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4301051468</v>
      </c>
      <c r="D179" s="313">
        <v>4680115880092</v>
      </c>
      <c r="E179" s="312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5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1"/>
      <c r="P179" s="311"/>
      <c r="Q179" s="311"/>
      <c r="R179" s="312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4301051469</v>
      </c>
      <c r="D180" s="313">
        <v>4680115880221</v>
      </c>
      <c r="E180" s="312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6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306</v>
      </c>
      <c r="B181" s="54" t="s">
        <v>307</v>
      </c>
      <c r="C181" s="31">
        <v>4301051523</v>
      </c>
      <c r="D181" s="313">
        <v>4680115882942</v>
      </c>
      <c r="E181" s="312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3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1"/>
      <c r="P181" s="311"/>
      <c r="Q181" s="311"/>
      <c r="R181" s="312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308</v>
      </c>
      <c r="B182" s="54" t="s">
        <v>309</v>
      </c>
      <c r="C182" s="31">
        <v>4301051326</v>
      </c>
      <c r="D182" s="313">
        <v>4680115880504</v>
      </c>
      <c r="E182" s="312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6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1"/>
      <c r="P182" s="311"/>
      <c r="Q182" s="311"/>
      <c r="R182" s="312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310</v>
      </c>
      <c r="B183" s="54" t="s">
        <v>311</v>
      </c>
      <c r="C183" s="31">
        <v>4301051410</v>
      </c>
      <c r="D183" s="313">
        <v>4680115882164</v>
      </c>
      <c r="E183" s="312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5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1"/>
      <c r="P183" s="311"/>
      <c r="Q183" s="311"/>
      <c r="R183" s="312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22"/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23"/>
      <c r="N184" s="316" t="s">
        <v>65</v>
      </c>
      <c r="O184" s="317"/>
      <c r="P184" s="317"/>
      <c r="Q184" s="317"/>
      <c r="R184" s="317"/>
      <c r="S184" s="317"/>
      <c r="T184" s="318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x14ac:dyDescent="0.2">
      <c r="A185" s="315"/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23"/>
      <c r="N185" s="316" t="s">
        <v>65</v>
      </c>
      <c r="O185" s="317"/>
      <c r="P185" s="317"/>
      <c r="Q185" s="317"/>
      <c r="R185" s="317"/>
      <c r="S185" s="317"/>
      <c r="T185" s="318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customHeight="1" x14ac:dyDescent="0.25">
      <c r="A186" s="334" t="s">
        <v>206</v>
      </c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315"/>
      <c r="Y186" s="302"/>
      <c r="Z186" s="302"/>
    </row>
    <row r="187" spans="1:53" ht="16.5" customHeight="1" x14ac:dyDescent="0.25">
      <c r="A187" s="54" t="s">
        <v>312</v>
      </c>
      <c r="B187" s="54" t="s">
        <v>313</v>
      </c>
      <c r="C187" s="31">
        <v>4301060360</v>
      </c>
      <c r="D187" s="313">
        <v>4680115882874</v>
      </c>
      <c r="E187" s="312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527" t="s">
        <v>314</v>
      </c>
      <c r="O187" s="311"/>
      <c r="P187" s="311"/>
      <c r="Q187" s="311"/>
      <c r="R187" s="312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customHeight="1" x14ac:dyDescent="0.25">
      <c r="A188" s="54" t="s">
        <v>315</v>
      </c>
      <c r="B188" s="54" t="s">
        <v>316</v>
      </c>
      <c r="C188" s="31">
        <v>4301060359</v>
      </c>
      <c r="D188" s="313">
        <v>4680115884434</v>
      </c>
      <c r="E188" s="312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546" t="s">
        <v>317</v>
      </c>
      <c r="O188" s="311"/>
      <c r="P188" s="311"/>
      <c r="Q188" s="311"/>
      <c r="R188" s="312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2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1"/>
      <c r="P189" s="311"/>
      <c r="Q189" s="311"/>
      <c r="R189" s="312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2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1"/>
      <c r="P190" s="311"/>
      <c r="Q190" s="311"/>
      <c r="R190" s="312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22"/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23"/>
      <c r="N191" s="316" t="s">
        <v>65</v>
      </c>
      <c r="O191" s="317"/>
      <c r="P191" s="317"/>
      <c r="Q191" s="317"/>
      <c r="R191" s="317"/>
      <c r="S191" s="317"/>
      <c r="T191" s="318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x14ac:dyDescent="0.2">
      <c r="A192" s="315"/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23"/>
      <c r="N192" s="316" t="s">
        <v>65</v>
      </c>
      <c r="O192" s="317"/>
      <c r="P192" s="317"/>
      <c r="Q192" s="317"/>
      <c r="R192" s="317"/>
      <c r="S192" s="317"/>
      <c r="T192" s="318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customHeight="1" x14ac:dyDescent="0.25">
      <c r="A193" s="314" t="s">
        <v>322</v>
      </c>
      <c r="B193" s="315"/>
      <c r="C193" s="315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01"/>
      <c r="Z193" s="301"/>
    </row>
    <row r="194" spans="1:53" ht="14.25" customHeight="1" x14ac:dyDescent="0.25">
      <c r="A194" s="334" t="s">
        <v>59</v>
      </c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02"/>
      <c r="Z194" s="302"/>
    </row>
    <row r="195" spans="1:53" ht="27" customHeight="1" x14ac:dyDescent="0.25">
      <c r="A195" s="54" t="s">
        <v>323</v>
      </c>
      <c r="B195" s="54" t="s">
        <v>324</v>
      </c>
      <c r="C195" s="31">
        <v>4301031151</v>
      </c>
      <c r="D195" s="313">
        <v>4607091389845</v>
      </c>
      <c r="E195" s="312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38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11"/>
      <c r="P195" s="311"/>
      <c r="Q195" s="311"/>
      <c r="R195" s="312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x14ac:dyDescent="0.2">
      <c r="A196" s="322"/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23"/>
      <c r="N196" s="316" t="s">
        <v>65</v>
      </c>
      <c r="O196" s="317"/>
      <c r="P196" s="317"/>
      <c r="Q196" s="317"/>
      <c r="R196" s="317"/>
      <c r="S196" s="317"/>
      <c r="T196" s="318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x14ac:dyDescent="0.2">
      <c r="A197" s="315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23"/>
      <c r="N197" s="316" t="s">
        <v>65</v>
      </c>
      <c r="O197" s="317"/>
      <c r="P197" s="317"/>
      <c r="Q197" s="317"/>
      <c r="R197" s="317"/>
      <c r="S197" s="317"/>
      <c r="T197" s="318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customHeight="1" x14ac:dyDescent="0.25">
      <c r="A198" s="314" t="s">
        <v>325</v>
      </c>
      <c r="B198" s="315"/>
      <c r="C198" s="315"/>
      <c r="D198" s="315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01"/>
      <c r="Z198" s="301"/>
    </row>
    <row r="199" spans="1:53" ht="14.25" customHeight="1" x14ac:dyDescent="0.25">
      <c r="A199" s="334" t="s">
        <v>100</v>
      </c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5"/>
      <c r="Y199" s="302"/>
      <c r="Z199" s="302"/>
    </row>
    <row r="200" spans="1:53" ht="27" customHeight="1" x14ac:dyDescent="0.25">
      <c r="A200" s="54" t="s">
        <v>326</v>
      </c>
      <c r="B200" s="54" t="s">
        <v>327</v>
      </c>
      <c r="C200" s="31">
        <v>4301011346</v>
      </c>
      <c r="D200" s="313">
        <v>4607091387445</v>
      </c>
      <c r="E200" s="312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11"/>
      <c r="P200" s="311"/>
      <c r="Q200" s="311"/>
      <c r="R200" s="312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329</v>
      </c>
      <c r="C201" s="31">
        <v>4301011362</v>
      </c>
      <c r="D201" s="313">
        <v>4607091386004</v>
      </c>
      <c r="E201" s="312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5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1"/>
      <c r="P201" s="311"/>
      <c r="Q201" s="311"/>
      <c r="R201" s="312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328</v>
      </c>
      <c r="B202" s="54" t="s">
        <v>330</v>
      </c>
      <c r="C202" s="31">
        <v>4301011308</v>
      </c>
      <c r="D202" s="313">
        <v>4607091386004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4301011347</v>
      </c>
      <c r="D203" s="313">
        <v>4607091386073</v>
      </c>
      <c r="E203" s="312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11"/>
      <c r="P203" s="311"/>
      <c r="Q203" s="311"/>
      <c r="R203" s="312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4301011395</v>
      </c>
      <c r="D204" s="313">
        <v>4607091387322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6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333</v>
      </c>
      <c r="B205" s="54" t="s">
        <v>335</v>
      </c>
      <c r="C205" s="31">
        <v>4301010928</v>
      </c>
      <c r="D205" s="313">
        <v>4607091387322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4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4301011311</v>
      </c>
      <c r="D206" s="313">
        <v>4607091387377</v>
      </c>
      <c r="E206" s="312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5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11"/>
      <c r="P206" s="311"/>
      <c r="Q206" s="311"/>
      <c r="R206" s="312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4301010945</v>
      </c>
      <c r="D207" s="313">
        <v>4607091387353</v>
      </c>
      <c r="E207" s="312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3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11"/>
      <c r="P207" s="311"/>
      <c r="Q207" s="311"/>
      <c r="R207" s="312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4301011328</v>
      </c>
      <c r="D208" s="313">
        <v>4607091386011</v>
      </c>
      <c r="E208" s="312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4301011329</v>
      </c>
      <c r="D209" s="313">
        <v>4607091387308</v>
      </c>
      <c r="E209" s="312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11"/>
      <c r="P209" s="311"/>
      <c r="Q209" s="311"/>
      <c r="R209" s="312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4301011049</v>
      </c>
      <c r="D210" s="313">
        <v>4607091387339</v>
      </c>
      <c r="E210" s="312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4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11"/>
      <c r="P210" s="311"/>
      <c r="Q210" s="311"/>
      <c r="R210" s="312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346</v>
      </c>
      <c r="B211" s="54" t="s">
        <v>347</v>
      </c>
      <c r="C211" s="31">
        <v>4301011433</v>
      </c>
      <c r="D211" s="313">
        <v>4680115882638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5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11"/>
      <c r="P211" s="311"/>
      <c r="Q211" s="311"/>
      <c r="R211" s="312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348</v>
      </c>
      <c r="B212" s="54" t="s">
        <v>349</v>
      </c>
      <c r="C212" s="31">
        <v>4301011573</v>
      </c>
      <c r="D212" s="313">
        <v>4680115881938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11"/>
      <c r="P212" s="311"/>
      <c r="Q212" s="311"/>
      <c r="R212" s="312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350</v>
      </c>
      <c r="B213" s="54" t="s">
        <v>351</v>
      </c>
      <c r="C213" s="31">
        <v>4301010944</v>
      </c>
      <c r="D213" s="313">
        <v>4607091387346</v>
      </c>
      <c r="E213" s="312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11"/>
      <c r="P213" s="311"/>
      <c r="Q213" s="311"/>
      <c r="R213" s="312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x14ac:dyDescent="0.2">
      <c r="A214" s="322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3"/>
      <c r="N214" s="316" t="s">
        <v>65</v>
      </c>
      <c r="O214" s="317"/>
      <c r="P214" s="317"/>
      <c r="Q214" s="317"/>
      <c r="R214" s="317"/>
      <c r="S214" s="317"/>
      <c r="T214" s="318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x14ac:dyDescent="0.2">
      <c r="A215" s="315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23"/>
      <c r="N215" s="316" t="s">
        <v>65</v>
      </c>
      <c r="O215" s="317"/>
      <c r="P215" s="317"/>
      <c r="Q215" s="317"/>
      <c r="R215" s="317"/>
      <c r="S215" s="317"/>
      <c r="T215" s="318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customHeight="1" x14ac:dyDescent="0.25">
      <c r="A216" s="334" t="s">
        <v>94</v>
      </c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02"/>
      <c r="Z216" s="302"/>
    </row>
    <row r="217" spans="1:53" ht="27" customHeight="1" x14ac:dyDescent="0.25">
      <c r="A217" s="54" t="s">
        <v>352</v>
      </c>
      <c r="B217" s="54" t="s">
        <v>353</v>
      </c>
      <c r="C217" s="31">
        <v>4301020254</v>
      </c>
      <c r="D217" s="313">
        <v>4680115881914</v>
      </c>
      <c r="E217" s="312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6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1"/>
      <c r="P217" s="311"/>
      <c r="Q217" s="311"/>
      <c r="R217" s="312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22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3"/>
      <c r="N218" s="316" t="s">
        <v>65</v>
      </c>
      <c r="O218" s="317"/>
      <c r="P218" s="317"/>
      <c r="Q218" s="317"/>
      <c r="R218" s="317"/>
      <c r="S218" s="317"/>
      <c r="T218" s="318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23"/>
      <c r="N219" s="316" t="s">
        <v>65</v>
      </c>
      <c r="O219" s="317"/>
      <c r="P219" s="317"/>
      <c r="Q219" s="317"/>
      <c r="R219" s="317"/>
      <c r="S219" s="317"/>
      <c r="T219" s="318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customHeight="1" x14ac:dyDescent="0.25">
      <c r="A220" s="334" t="s">
        <v>59</v>
      </c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02"/>
      <c r="Z220" s="302"/>
    </row>
    <row r="221" spans="1:53" ht="27" customHeight="1" x14ac:dyDescent="0.25">
      <c r="A221" s="54" t="s">
        <v>354</v>
      </c>
      <c r="B221" s="54" t="s">
        <v>355</v>
      </c>
      <c r="C221" s="31">
        <v>4301030878</v>
      </c>
      <c r="D221" s="313">
        <v>4607091387193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4301031153</v>
      </c>
      <c r="D222" s="313">
        <v>4607091387230</v>
      </c>
      <c r="E222" s="312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1"/>
      <c r="P222" s="311"/>
      <c r="Q222" s="311"/>
      <c r="R222" s="312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4301031152</v>
      </c>
      <c r="D223" s="313">
        <v>4607091387285</v>
      </c>
      <c r="E223" s="312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4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22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3"/>
      <c r="N224" s="316" t="s">
        <v>65</v>
      </c>
      <c r="O224" s="317"/>
      <c r="P224" s="317"/>
      <c r="Q224" s="317"/>
      <c r="R224" s="317"/>
      <c r="S224" s="317"/>
      <c r="T224" s="318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3"/>
      <c r="N225" s="316" t="s">
        <v>65</v>
      </c>
      <c r="O225" s="317"/>
      <c r="P225" s="317"/>
      <c r="Q225" s="317"/>
      <c r="R225" s="317"/>
      <c r="S225" s="317"/>
      <c r="T225" s="318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customHeight="1" x14ac:dyDescent="0.25">
      <c r="A226" s="334" t="s">
        <v>67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360</v>
      </c>
      <c r="B227" s="54" t="s">
        <v>361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362</v>
      </c>
      <c r="B228" s="54" t="s">
        <v>363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4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4301051461</v>
      </c>
      <c r="D230" s="313">
        <v>4680115883604</v>
      </c>
      <c r="E230" s="312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578" t="s">
        <v>368</v>
      </c>
      <c r="O230" s="311"/>
      <c r="P230" s="311"/>
      <c r="Q230" s="311"/>
      <c r="R230" s="312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369</v>
      </c>
      <c r="B231" s="54" t="s">
        <v>370</v>
      </c>
      <c r="C231" s="31">
        <v>4301051485</v>
      </c>
      <c r="D231" s="313">
        <v>4680115883567</v>
      </c>
      <c r="E231" s="312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451" t="s">
        <v>371</v>
      </c>
      <c r="O231" s="311"/>
      <c r="P231" s="311"/>
      <c r="Q231" s="311"/>
      <c r="R231" s="312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customHeight="1" x14ac:dyDescent="0.25">
      <c r="A232" s="54" t="s">
        <v>372</v>
      </c>
      <c r="B232" s="54" t="s">
        <v>373</v>
      </c>
      <c r="C232" s="31">
        <v>4301051134</v>
      </c>
      <c r="D232" s="313">
        <v>4607091381672</v>
      </c>
      <c r="E232" s="312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1"/>
      <c r="P232" s="311"/>
      <c r="Q232" s="311"/>
      <c r="R232" s="312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4301051130</v>
      </c>
      <c r="D233" s="313">
        <v>4607091387537</v>
      </c>
      <c r="E233" s="312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1"/>
      <c r="P233" s="311"/>
      <c r="Q233" s="311"/>
      <c r="R233" s="312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4301051132</v>
      </c>
      <c r="D234" s="313">
        <v>4607091387513</v>
      </c>
      <c r="E234" s="312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1"/>
      <c r="P234" s="311"/>
      <c r="Q234" s="311"/>
      <c r="R234" s="312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378</v>
      </c>
      <c r="B235" s="54" t="s">
        <v>379</v>
      </c>
      <c r="C235" s="31">
        <v>4301051277</v>
      </c>
      <c r="D235" s="313">
        <v>4680115880511</v>
      </c>
      <c r="E235" s="312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6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1"/>
      <c r="P235" s="311"/>
      <c r="Q235" s="311"/>
      <c r="R235" s="312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2"/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23"/>
      <c r="N236" s="316" t="s">
        <v>65</v>
      </c>
      <c r="O236" s="317"/>
      <c r="P236" s="317"/>
      <c r="Q236" s="317"/>
      <c r="R236" s="317"/>
      <c r="S236" s="317"/>
      <c r="T236" s="318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x14ac:dyDescent="0.2">
      <c r="A237" s="315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23"/>
      <c r="N237" s="316" t="s">
        <v>65</v>
      </c>
      <c r="O237" s="317"/>
      <c r="P237" s="317"/>
      <c r="Q237" s="317"/>
      <c r="R237" s="317"/>
      <c r="S237" s="317"/>
      <c r="T237" s="318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customHeight="1" x14ac:dyDescent="0.25">
      <c r="A238" s="334" t="s">
        <v>206</v>
      </c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02"/>
      <c r="Z238" s="302"/>
    </row>
    <row r="239" spans="1:53" ht="16.5" customHeight="1" x14ac:dyDescent="0.25">
      <c r="A239" s="54" t="s">
        <v>380</v>
      </c>
      <c r="B239" s="54" t="s">
        <v>381</v>
      </c>
      <c r="C239" s="31">
        <v>4301060326</v>
      </c>
      <c r="D239" s="313">
        <v>4607091380880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56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1"/>
      <c r="P239" s="311"/>
      <c r="Q239" s="311"/>
      <c r="R239" s="312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4301060308</v>
      </c>
      <c r="D240" s="313">
        <v>4607091384482</v>
      </c>
      <c r="E240" s="312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1"/>
      <c r="P240" s="311"/>
      <c r="Q240" s="311"/>
      <c r="R240" s="312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384</v>
      </c>
      <c r="B241" s="54" t="s">
        <v>385</v>
      </c>
      <c r="C241" s="31">
        <v>4301060325</v>
      </c>
      <c r="D241" s="313">
        <v>4607091380897</v>
      </c>
      <c r="E241" s="312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4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1"/>
      <c r="P241" s="311"/>
      <c r="Q241" s="311"/>
      <c r="R241" s="312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2"/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23"/>
      <c r="N242" s="316" t="s">
        <v>65</v>
      </c>
      <c r="O242" s="317"/>
      <c r="P242" s="317"/>
      <c r="Q242" s="317"/>
      <c r="R242" s="317"/>
      <c r="S242" s="317"/>
      <c r="T242" s="318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x14ac:dyDescent="0.2">
      <c r="A243" s="315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23"/>
      <c r="N243" s="316" t="s">
        <v>65</v>
      </c>
      <c r="O243" s="317"/>
      <c r="P243" s="317"/>
      <c r="Q243" s="317"/>
      <c r="R243" s="317"/>
      <c r="S243" s="317"/>
      <c r="T243" s="318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customHeight="1" x14ac:dyDescent="0.25">
      <c r="A244" s="334" t="s">
        <v>80</v>
      </c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02"/>
      <c r="Z244" s="302"/>
    </row>
    <row r="245" spans="1:53" ht="16.5" customHeight="1" x14ac:dyDescent="0.25">
      <c r="A245" s="54" t="s">
        <v>386</v>
      </c>
      <c r="B245" s="54" t="s">
        <v>387</v>
      </c>
      <c r="C245" s="31">
        <v>4301030232</v>
      </c>
      <c r="D245" s="313">
        <v>4607091388374</v>
      </c>
      <c r="E245" s="312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3" t="s">
        <v>388</v>
      </c>
      <c r="O245" s="311"/>
      <c r="P245" s="311"/>
      <c r="Q245" s="311"/>
      <c r="R245" s="312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389</v>
      </c>
      <c r="B246" s="54" t="s">
        <v>390</v>
      </c>
      <c r="C246" s="31">
        <v>4301030235</v>
      </c>
      <c r="D246" s="313">
        <v>4607091388381</v>
      </c>
      <c r="E246" s="312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604" t="s">
        <v>391</v>
      </c>
      <c r="O246" s="311"/>
      <c r="P246" s="311"/>
      <c r="Q246" s="311"/>
      <c r="R246" s="312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392</v>
      </c>
      <c r="B247" s="54" t="s">
        <v>393</v>
      </c>
      <c r="C247" s="31">
        <v>4301030233</v>
      </c>
      <c r="D247" s="313">
        <v>4607091388404</v>
      </c>
      <c r="E247" s="312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1"/>
      <c r="P247" s="311"/>
      <c r="Q247" s="311"/>
      <c r="R247" s="312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22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3"/>
      <c r="N248" s="316" t="s">
        <v>65</v>
      </c>
      <c r="O248" s="317"/>
      <c r="P248" s="317"/>
      <c r="Q248" s="317"/>
      <c r="R248" s="317"/>
      <c r="S248" s="317"/>
      <c r="T248" s="318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x14ac:dyDescent="0.2">
      <c r="A249" s="315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23"/>
      <c r="N249" s="316" t="s">
        <v>65</v>
      </c>
      <c r="O249" s="317"/>
      <c r="P249" s="317"/>
      <c r="Q249" s="317"/>
      <c r="R249" s="317"/>
      <c r="S249" s="317"/>
      <c r="T249" s="318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customHeight="1" x14ac:dyDescent="0.25">
      <c r="A250" s="334" t="s">
        <v>394</v>
      </c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  <c r="S250" s="315"/>
      <c r="T250" s="315"/>
      <c r="U250" s="315"/>
      <c r="V250" s="315"/>
      <c r="W250" s="315"/>
      <c r="X250" s="315"/>
      <c r="Y250" s="302"/>
      <c r="Z250" s="302"/>
    </row>
    <row r="251" spans="1:53" ht="16.5" customHeight="1" x14ac:dyDescent="0.25">
      <c r="A251" s="54" t="s">
        <v>395</v>
      </c>
      <c r="B251" s="54" t="s">
        <v>396</v>
      </c>
      <c r="C251" s="31">
        <v>4301180007</v>
      </c>
      <c r="D251" s="313">
        <v>4680115881808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399</v>
      </c>
      <c r="B252" s="54" t="s">
        <v>400</v>
      </c>
      <c r="C252" s="31">
        <v>4301180006</v>
      </c>
      <c r="D252" s="313">
        <v>4680115881822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3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1"/>
      <c r="P252" s="311"/>
      <c r="Q252" s="311"/>
      <c r="R252" s="312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401</v>
      </c>
      <c r="B253" s="54" t="s">
        <v>402</v>
      </c>
      <c r="C253" s="31">
        <v>4301180001</v>
      </c>
      <c r="D253" s="313">
        <v>4680115880016</v>
      </c>
      <c r="E253" s="312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1"/>
      <c r="P253" s="311"/>
      <c r="Q253" s="311"/>
      <c r="R253" s="312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2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3"/>
      <c r="N254" s="316" t="s">
        <v>65</v>
      </c>
      <c r="O254" s="317"/>
      <c r="P254" s="317"/>
      <c r="Q254" s="317"/>
      <c r="R254" s="317"/>
      <c r="S254" s="317"/>
      <c r="T254" s="318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23"/>
      <c r="N255" s="316" t="s">
        <v>65</v>
      </c>
      <c r="O255" s="317"/>
      <c r="P255" s="317"/>
      <c r="Q255" s="317"/>
      <c r="R255" s="317"/>
      <c r="S255" s="317"/>
      <c r="T255" s="318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customHeight="1" x14ac:dyDescent="0.25">
      <c r="A256" s="314" t="s">
        <v>403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1"/>
      <c r="Z256" s="301"/>
    </row>
    <row r="257" spans="1:53" ht="14.25" customHeight="1" x14ac:dyDescent="0.25">
      <c r="A257" s="334" t="s">
        <v>100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15"/>
      <c r="Y257" s="302"/>
      <c r="Z257" s="302"/>
    </row>
    <row r="258" spans="1:53" ht="27" customHeight="1" x14ac:dyDescent="0.25">
      <c r="A258" s="54" t="s">
        <v>404</v>
      </c>
      <c r="B258" s="54" t="s">
        <v>405</v>
      </c>
      <c r="C258" s="31">
        <v>4301011315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404</v>
      </c>
      <c r="B259" s="54" t="s">
        <v>406</v>
      </c>
      <c r="C259" s="31">
        <v>4301011121</v>
      </c>
      <c r="D259" s="313">
        <v>4607091387421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49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407</v>
      </c>
      <c r="B261" s="54" t="s">
        <v>409</v>
      </c>
      <c r="C261" s="31">
        <v>4301011619</v>
      </c>
      <c r="D261" s="313">
        <v>4607091387452</v>
      </c>
      <c r="E261" s="312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616" t="s">
        <v>410</v>
      </c>
      <c r="O261" s="311"/>
      <c r="P261" s="311"/>
      <c r="Q261" s="311"/>
      <c r="R261" s="312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4301011313</v>
      </c>
      <c r="D262" s="313">
        <v>4607091385984</v>
      </c>
      <c r="E262" s="312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3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1"/>
      <c r="P262" s="311"/>
      <c r="Q262" s="311"/>
      <c r="R262" s="312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4301011316</v>
      </c>
      <c r="D263" s="313">
        <v>4607091387438</v>
      </c>
      <c r="E263" s="312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415</v>
      </c>
      <c r="B264" s="54" t="s">
        <v>416</v>
      </c>
      <c r="C264" s="31">
        <v>4301011318</v>
      </c>
      <c r="D264" s="313">
        <v>4607091387469</v>
      </c>
      <c r="E264" s="312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3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1"/>
      <c r="P264" s="311"/>
      <c r="Q264" s="311"/>
      <c r="R264" s="312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22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3"/>
      <c r="N265" s="316" t="s">
        <v>65</v>
      </c>
      <c r="O265" s="317"/>
      <c r="P265" s="317"/>
      <c r="Q265" s="317"/>
      <c r="R265" s="317"/>
      <c r="S265" s="317"/>
      <c r="T265" s="318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x14ac:dyDescent="0.2">
      <c r="A266" s="315"/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23"/>
      <c r="N266" s="316" t="s">
        <v>65</v>
      </c>
      <c r="O266" s="317"/>
      <c r="P266" s="317"/>
      <c r="Q266" s="317"/>
      <c r="R266" s="317"/>
      <c r="S266" s="317"/>
      <c r="T266" s="318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customHeight="1" x14ac:dyDescent="0.25">
      <c r="A267" s="334" t="s">
        <v>59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02"/>
      <c r="Z267" s="302"/>
    </row>
    <row r="268" spans="1:53" ht="27" customHeight="1" x14ac:dyDescent="0.25">
      <c r="A268" s="54" t="s">
        <v>417</v>
      </c>
      <c r="B268" s="54" t="s">
        <v>418</v>
      </c>
      <c r="C268" s="31">
        <v>4301031154</v>
      </c>
      <c r="D268" s="313">
        <v>4607091387292</v>
      </c>
      <c r="E268" s="312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1"/>
      <c r="P268" s="311"/>
      <c r="Q268" s="311"/>
      <c r="R268" s="312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419</v>
      </c>
      <c r="B269" s="54" t="s">
        <v>420</v>
      </c>
      <c r="C269" s="31">
        <v>4301031155</v>
      </c>
      <c r="D269" s="313">
        <v>4607091387315</v>
      </c>
      <c r="E269" s="312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1"/>
      <c r="P269" s="311"/>
      <c r="Q269" s="311"/>
      <c r="R269" s="312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2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3"/>
      <c r="N270" s="316" t="s">
        <v>65</v>
      </c>
      <c r="O270" s="317"/>
      <c r="P270" s="317"/>
      <c r="Q270" s="317"/>
      <c r="R270" s="317"/>
      <c r="S270" s="317"/>
      <c r="T270" s="318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x14ac:dyDescent="0.2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23"/>
      <c r="N271" s="316" t="s">
        <v>65</v>
      </c>
      <c r="O271" s="317"/>
      <c r="P271" s="317"/>
      <c r="Q271" s="317"/>
      <c r="R271" s="317"/>
      <c r="S271" s="317"/>
      <c r="T271" s="318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customHeight="1" x14ac:dyDescent="0.25">
      <c r="A272" s="314" t="s">
        <v>421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1"/>
      <c r="Z272" s="301"/>
    </row>
    <row r="273" spans="1:53" ht="14.25" customHeight="1" x14ac:dyDescent="0.25">
      <c r="A273" s="334" t="s">
        <v>59</v>
      </c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  <c r="S273" s="315"/>
      <c r="T273" s="315"/>
      <c r="U273" s="315"/>
      <c r="V273" s="315"/>
      <c r="W273" s="315"/>
      <c r="X273" s="315"/>
      <c r="Y273" s="302"/>
      <c r="Z273" s="302"/>
    </row>
    <row r="274" spans="1:53" ht="27" customHeight="1" x14ac:dyDescent="0.25">
      <c r="A274" s="54" t="s">
        <v>422</v>
      </c>
      <c r="B274" s="54" t="s">
        <v>423</v>
      </c>
      <c r="C274" s="31">
        <v>4301031066</v>
      </c>
      <c r="D274" s="313">
        <v>4607091383836</v>
      </c>
      <c r="E274" s="312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1"/>
      <c r="P274" s="311"/>
      <c r="Q274" s="311"/>
      <c r="R274" s="312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x14ac:dyDescent="0.2">
      <c r="A275" s="322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3"/>
      <c r="N275" s="316" t="s">
        <v>65</v>
      </c>
      <c r="O275" s="317"/>
      <c r="P275" s="317"/>
      <c r="Q275" s="317"/>
      <c r="R275" s="317"/>
      <c r="S275" s="317"/>
      <c r="T275" s="318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x14ac:dyDescent="0.2">
      <c r="A276" s="315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23"/>
      <c r="N276" s="316" t="s">
        <v>65</v>
      </c>
      <c r="O276" s="317"/>
      <c r="P276" s="317"/>
      <c r="Q276" s="317"/>
      <c r="R276" s="317"/>
      <c r="S276" s="317"/>
      <c r="T276" s="318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customHeight="1" x14ac:dyDescent="0.25">
      <c r="A277" s="334" t="s">
        <v>67</v>
      </c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02"/>
      <c r="Z277" s="302"/>
    </row>
    <row r="278" spans="1:53" ht="27" customHeight="1" x14ac:dyDescent="0.25">
      <c r="A278" s="54" t="s">
        <v>424</v>
      </c>
      <c r="B278" s="54" t="s">
        <v>425</v>
      </c>
      <c r="C278" s="31">
        <v>4301051142</v>
      </c>
      <c r="D278" s="313">
        <v>4607091387919</v>
      </c>
      <c r="E278" s="312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1"/>
      <c r="P278" s="311"/>
      <c r="Q278" s="311"/>
      <c r="R278" s="312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22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3"/>
      <c r="N279" s="316" t="s">
        <v>65</v>
      </c>
      <c r="O279" s="317"/>
      <c r="P279" s="317"/>
      <c r="Q279" s="317"/>
      <c r="R279" s="317"/>
      <c r="S279" s="317"/>
      <c r="T279" s="318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3"/>
      <c r="N280" s="316" t="s">
        <v>65</v>
      </c>
      <c r="O280" s="317"/>
      <c r="P280" s="317"/>
      <c r="Q280" s="317"/>
      <c r="R280" s="317"/>
      <c r="S280" s="317"/>
      <c r="T280" s="318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customHeight="1" x14ac:dyDescent="0.25">
      <c r="A281" s="334" t="s">
        <v>206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2"/>
      <c r="Z281" s="302"/>
    </row>
    <row r="282" spans="1:53" ht="27" customHeight="1" x14ac:dyDescent="0.25">
      <c r="A282" s="54" t="s">
        <v>426</v>
      </c>
      <c r="B282" s="54" t="s">
        <v>427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55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22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3"/>
      <c r="N283" s="316" t="s">
        <v>65</v>
      </c>
      <c r="O283" s="317"/>
      <c r="P283" s="317"/>
      <c r="Q283" s="317"/>
      <c r="R283" s="317"/>
      <c r="S283" s="317"/>
      <c r="T283" s="318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3"/>
      <c r="N284" s="316" t="s">
        <v>65</v>
      </c>
      <c r="O284" s="317"/>
      <c r="P284" s="317"/>
      <c r="Q284" s="317"/>
      <c r="R284" s="317"/>
      <c r="S284" s="317"/>
      <c r="T284" s="318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34" t="s">
        <v>80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2"/>
      <c r="Z285" s="302"/>
    </row>
    <row r="286" spans="1:53" ht="27" customHeight="1" x14ac:dyDescent="0.25">
      <c r="A286" s="54" t="s">
        <v>428</v>
      </c>
      <c r="B286" s="54" t="s">
        <v>429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x14ac:dyDescent="0.2">
      <c r="A287" s="322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3"/>
      <c r="N287" s="316" t="s">
        <v>65</v>
      </c>
      <c r="O287" s="317"/>
      <c r="P287" s="317"/>
      <c r="Q287" s="317"/>
      <c r="R287" s="317"/>
      <c r="S287" s="317"/>
      <c r="T287" s="318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3"/>
      <c r="N288" s="316" t="s">
        <v>65</v>
      </c>
      <c r="O288" s="317"/>
      <c r="P288" s="317"/>
      <c r="Q288" s="317"/>
      <c r="R288" s="317"/>
      <c r="S288" s="317"/>
      <c r="T288" s="318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38" t="s">
        <v>430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48"/>
      <c r="Z289" s="48"/>
    </row>
    <row r="290" spans="1:53" ht="16.5" customHeight="1" x14ac:dyDescent="0.25">
      <c r="A290" s="314" t="s">
        <v>431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1"/>
      <c r="Z290" s="301"/>
    </row>
    <row r="291" spans="1:53" ht="14.25" customHeight="1" x14ac:dyDescent="0.25">
      <c r="A291" s="334" t="s">
        <v>100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64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432</v>
      </c>
      <c r="B293" s="54" t="s">
        <v>434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4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64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435</v>
      </c>
      <c r="B295" s="54" t="s">
        <v>437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438</v>
      </c>
      <c r="B296" s="54" t="s">
        <v>439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438</v>
      </c>
      <c r="B297" s="54" t="s">
        <v>440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610" t="s">
        <v>441</v>
      </c>
      <c r="O297" s="311"/>
      <c r="P297" s="311"/>
      <c r="Q297" s="311"/>
      <c r="R297" s="312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442</v>
      </c>
      <c r="B298" s="54" t="s">
        <v>443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39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444</v>
      </c>
      <c r="B299" s="54" t="s">
        <v>445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6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2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3"/>
      <c r="N300" s="316" t="s">
        <v>65</v>
      </c>
      <c r="O300" s="317"/>
      <c r="P300" s="317"/>
      <c r="Q300" s="317"/>
      <c r="R300" s="317"/>
      <c r="S300" s="317"/>
      <c r="T300" s="318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3"/>
      <c r="N301" s="316" t="s">
        <v>65</v>
      </c>
      <c r="O301" s="317"/>
      <c r="P301" s="317"/>
      <c r="Q301" s="317"/>
      <c r="R301" s="317"/>
      <c r="S301" s="317"/>
      <c r="T301" s="318"/>
      <c r="U301" s="37" t="s">
        <v>64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customHeight="1" x14ac:dyDescent="0.25">
      <c r="A302" s="334" t="s">
        <v>94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448</v>
      </c>
      <c r="B304" s="54" t="s">
        <v>449</v>
      </c>
      <c r="C304" s="31">
        <v>4301020270</v>
      </c>
      <c r="D304" s="313">
        <v>4680115883314</v>
      </c>
      <c r="E304" s="312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509" t="s">
        <v>450</v>
      </c>
      <c r="O304" s="311"/>
      <c r="P304" s="311"/>
      <c r="Q304" s="311"/>
      <c r="R304" s="312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451</v>
      </c>
      <c r="B305" s="54" t="s">
        <v>452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2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3"/>
      <c r="N306" s="316" t="s">
        <v>65</v>
      </c>
      <c r="O306" s="317"/>
      <c r="P306" s="317"/>
      <c r="Q306" s="317"/>
      <c r="R306" s="317"/>
      <c r="S306" s="317"/>
      <c r="T306" s="318"/>
      <c r="U306" s="37" t="s">
        <v>66</v>
      </c>
      <c r="V306" s="308">
        <f>IFERROR(V303/H303,"0")+IFERROR(V304/H304,"0")+IFERROR(V305/H305,"0")</f>
        <v>0</v>
      </c>
      <c r="W306" s="308">
        <f>IFERROR(W303/H303,"0")+IFERROR(W304/H304,"0")+IFERROR(W305/H305,"0")</f>
        <v>0</v>
      </c>
      <c r="X306" s="308">
        <f>IFERROR(IF(X303="",0,X303),"0")+IFERROR(IF(X304="",0,X304),"0")+IFERROR(IF(X305="",0,X305),"0")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3"/>
      <c r="N307" s="316" t="s">
        <v>65</v>
      </c>
      <c r="O307" s="317"/>
      <c r="P307" s="317"/>
      <c r="Q307" s="317"/>
      <c r="R307" s="317"/>
      <c r="S307" s="317"/>
      <c r="T307" s="318"/>
      <c r="U307" s="37" t="s">
        <v>64</v>
      </c>
      <c r="V307" s="308">
        <f>IFERROR(SUM(V303:V305),"0")</f>
        <v>0</v>
      </c>
      <c r="W307" s="308">
        <f>IFERROR(SUM(W303:W305),"0")</f>
        <v>0</v>
      </c>
      <c r="X307" s="37"/>
      <c r="Y307" s="309"/>
      <c r="Z307" s="309"/>
    </row>
    <row r="308" spans="1:53" ht="14.25" customHeight="1" x14ac:dyDescent="0.25">
      <c r="A308" s="334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453</v>
      </c>
      <c r="B309" s="54" t="s">
        <v>454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x14ac:dyDescent="0.2">
      <c r="A310" s="322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3"/>
      <c r="N310" s="316" t="s">
        <v>65</v>
      </c>
      <c r="O310" s="317"/>
      <c r="P310" s="317"/>
      <c r="Q310" s="317"/>
      <c r="R310" s="317"/>
      <c r="S310" s="317"/>
      <c r="T310" s="318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3"/>
      <c r="N311" s="316" t="s">
        <v>65</v>
      </c>
      <c r="O311" s="317"/>
      <c r="P311" s="317"/>
      <c r="Q311" s="317"/>
      <c r="R311" s="317"/>
      <c r="S311" s="317"/>
      <c r="T311" s="318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34" t="s">
        <v>206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455</v>
      </c>
      <c r="B313" s="54" t="s">
        <v>456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x14ac:dyDescent="0.2">
      <c r="A314" s="322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3"/>
      <c r="N314" s="316" t="s">
        <v>65</v>
      </c>
      <c r="O314" s="317"/>
      <c r="P314" s="317"/>
      <c r="Q314" s="317"/>
      <c r="R314" s="317"/>
      <c r="S314" s="317"/>
      <c r="T314" s="318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3"/>
      <c r="N315" s="316" t="s">
        <v>65</v>
      </c>
      <c r="O315" s="317"/>
      <c r="P315" s="317"/>
      <c r="Q315" s="317"/>
      <c r="R315" s="317"/>
      <c r="S315" s="317"/>
      <c r="T315" s="318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customHeight="1" x14ac:dyDescent="0.25">
      <c r="A316" s="314" t="s">
        <v>457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34" t="s">
        <v>100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458</v>
      </c>
      <c r="B318" s="54" t="s">
        <v>459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4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464</v>
      </c>
      <c r="B321" s="54" t="s">
        <v>465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3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x14ac:dyDescent="0.2">
      <c r="A322" s="322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3"/>
      <c r="N322" s="316" t="s">
        <v>65</v>
      </c>
      <c r="O322" s="317"/>
      <c r="P322" s="317"/>
      <c r="Q322" s="317"/>
      <c r="R322" s="317"/>
      <c r="S322" s="317"/>
      <c r="T322" s="318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3"/>
      <c r="N323" s="316" t="s">
        <v>65</v>
      </c>
      <c r="O323" s="317"/>
      <c r="P323" s="317"/>
      <c r="Q323" s="317"/>
      <c r="R323" s="317"/>
      <c r="S323" s="317"/>
      <c r="T323" s="318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34" t="s">
        <v>59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466</v>
      </c>
      <c r="B325" s="54" t="s">
        <v>467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x14ac:dyDescent="0.2">
      <c r="A327" s="322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3"/>
      <c r="N327" s="316" t="s">
        <v>65</v>
      </c>
      <c r="O327" s="317"/>
      <c r="P327" s="317"/>
      <c r="Q327" s="317"/>
      <c r="R327" s="317"/>
      <c r="S327" s="317"/>
      <c r="T327" s="318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3"/>
      <c r="N328" s="316" t="s">
        <v>65</v>
      </c>
      <c r="O328" s="317"/>
      <c r="P328" s="317"/>
      <c r="Q328" s="317"/>
      <c r="R328" s="317"/>
      <c r="S328" s="317"/>
      <c r="T328" s="318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34" t="s">
        <v>67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5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64</v>
      </c>
      <c r="V330" s="306">
        <v>1000</v>
      </c>
      <c r="W330" s="307">
        <f>IFERROR(IF(V330="",0,CEILING((V330/$H330),1)*$H330),"")</f>
        <v>1006.1999999999999</v>
      </c>
      <c r="X330" s="36">
        <f>IFERROR(IF(W330=0,"",ROUNDUP(W330/H330,0)*0.02175),"")</f>
        <v>2.8057499999999997</v>
      </c>
      <c r="Y330" s="56"/>
      <c r="Z330" s="57"/>
      <c r="AD330" s="58"/>
      <c r="BA330" s="231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5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3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22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3"/>
      <c r="N334" s="316" t="s">
        <v>65</v>
      </c>
      <c r="O334" s="317"/>
      <c r="P334" s="317"/>
      <c r="Q334" s="317"/>
      <c r="R334" s="317"/>
      <c r="S334" s="317"/>
      <c r="T334" s="318"/>
      <c r="U334" s="37" t="s">
        <v>66</v>
      </c>
      <c r="V334" s="308">
        <f>IFERROR(V330/H330,"0")+IFERROR(V331/H331,"0")+IFERROR(V332/H332,"0")+IFERROR(V333/H333,"0")</f>
        <v>128.2051282051282</v>
      </c>
      <c r="W334" s="308">
        <f>IFERROR(W330/H330,"0")+IFERROR(W331/H331,"0")+IFERROR(W332/H332,"0")+IFERROR(W333/H333,"0")</f>
        <v>129</v>
      </c>
      <c r="X334" s="308">
        <f>IFERROR(IF(X330="",0,X330),"0")+IFERROR(IF(X331="",0,X331),"0")+IFERROR(IF(X332="",0,X332),"0")+IFERROR(IF(X333="",0,X333),"0")</f>
        <v>2.8057499999999997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3"/>
      <c r="N335" s="316" t="s">
        <v>65</v>
      </c>
      <c r="O335" s="317"/>
      <c r="P335" s="317"/>
      <c r="Q335" s="317"/>
      <c r="R335" s="317"/>
      <c r="S335" s="317"/>
      <c r="T335" s="318"/>
      <c r="U335" s="37" t="s">
        <v>64</v>
      </c>
      <c r="V335" s="308">
        <f>IFERROR(SUM(V330:V333),"0")</f>
        <v>1000</v>
      </c>
      <c r="W335" s="308">
        <f>IFERROR(SUM(W330:W333),"0")</f>
        <v>1006.1999999999999</v>
      </c>
      <c r="X335" s="37"/>
      <c r="Y335" s="309"/>
      <c r="Z335" s="309"/>
    </row>
    <row r="336" spans="1:53" ht="14.25" customHeight="1" x14ac:dyDescent="0.25">
      <c r="A336" s="334" t="s">
        <v>206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478</v>
      </c>
      <c r="B337" s="54" t="s">
        <v>479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x14ac:dyDescent="0.2">
      <c r="A338" s="322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3"/>
      <c r="N338" s="316" t="s">
        <v>65</v>
      </c>
      <c r="O338" s="317"/>
      <c r="P338" s="317"/>
      <c r="Q338" s="317"/>
      <c r="R338" s="317"/>
      <c r="S338" s="317"/>
      <c r="T338" s="318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3"/>
      <c r="N339" s="316" t="s">
        <v>65</v>
      </c>
      <c r="O339" s="317"/>
      <c r="P339" s="317"/>
      <c r="Q339" s="317"/>
      <c r="R339" s="317"/>
      <c r="S339" s="317"/>
      <c r="T339" s="318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38" t="s">
        <v>480</v>
      </c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39"/>
      <c r="N340" s="339"/>
      <c r="O340" s="339"/>
      <c r="P340" s="339"/>
      <c r="Q340" s="339"/>
      <c r="R340" s="339"/>
      <c r="S340" s="339"/>
      <c r="T340" s="339"/>
      <c r="U340" s="339"/>
      <c r="V340" s="339"/>
      <c r="W340" s="339"/>
      <c r="X340" s="339"/>
      <c r="Y340" s="48"/>
      <c r="Z340" s="48"/>
    </row>
    <row r="341" spans="1:53" ht="16.5" customHeight="1" x14ac:dyDescent="0.25">
      <c r="A341" s="314" t="s">
        <v>481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34" t="s">
        <v>100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482</v>
      </c>
      <c r="B343" s="54" t="s">
        <v>483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5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x14ac:dyDescent="0.2">
      <c r="A345" s="322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3"/>
      <c r="N345" s="316" t="s">
        <v>65</v>
      </c>
      <c r="O345" s="317"/>
      <c r="P345" s="317"/>
      <c r="Q345" s="317"/>
      <c r="R345" s="317"/>
      <c r="S345" s="317"/>
      <c r="T345" s="318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3"/>
      <c r="N346" s="316" t="s">
        <v>65</v>
      </c>
      <c r="O346" s="317"/>
      <c r="P346" s="317"/>
      <c r="Q346" s="317"/>
      <c r="R346" s="317"/>
      <c r="S346" s="317"/>
      <c r="T346" s="318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34" t="s">
        <v>59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486</v>
      </c>
      <c r="B348" s="54" t="s">
        <v>487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55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customHeight="1" x14ac:dyDescent="0.25">
      <c r="A350" s="54" t="s">
        <v>490</v>
      </c>
      <c r="B350" s="54" t="s">
        <v>491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42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customHeight="1" x14ac:dyDescent="0.25">
      <c r="A351" s="54" t="s">
        <v>492</v>
      </c>
      <c r="B351" s="54" t="s">
        <v>493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customHeight="1" x14ac:dyDescent="0.25">
      <c r="A353" s="54" t="s">
        <v>496</v>
      </c>
      <c r="B353" s="54" t="s">
        <v>497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5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500</v>
      </c>
      <c r="B355" s="54" t="s">
        <v>501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4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5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4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510</v>
      </c>
      <c r="B360" s="54" t="s">
        <v>511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437" t="s">
        <v>512</v>
      </c>
      <c r="O360" s="311"/>
      <c r="P360" s="311"/>
      <c r="Q360" s="311"/>
      <c r="R360" s="312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22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3"/>
      <c r="N361" s="316" t="s">
        <v>65</v>
      </c>
      <c r="O361" s="317"/>
      <c r="P361" s="317"/>
      <c r="Q361" s="317"/>
      <c r="R361" s="317"/>
      <c r="S361" s="317"/>
      <c r="T361" s="318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3"/>
      <c r="N362" s="316" t="s">
        <v>65</v>
      </c>
      <c r="O362" s="317"/>
      <c r="P362" s="317"/>
      <c r="Q362" s="317"/>
      <c r="R362" s="317"/>
      <c r="S362" s="317"/>
      <c r="T362" s="318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34" t="s">
        <v>67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513</v>
      </c>
      <c r="B364" s="54" t="s">
        <v>514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4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519</v>
      </c>
      <c r="B367" s="54" t="s">
        <v>520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x14ac:dyDescent="0.2">
      <c r="A368" s="322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3"/>
      <c r="N368" s="316" t="s">
        <v>65</v>
      </c>
      <c r="O368" s="317"/>
      <c r="P368" s="317"/>
      <c r="Q368" s="317"/>
      <c r="R368" s="317"/>
      <c r="S368" s="317"/>
      <c r="T368" s="318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3"/>
      <c r="N369" s="316" t="s">
        <v>65</v>
      </c>
      <c r="O369" s="317"/>
      <c r="P369" s="317"/>
      <c r="Q369" s="317"/>
      <c r="R369" s="317"/>
      <c r="S369" s="317"/>
      <c r="T369" s="318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34" t="s">
        <v>206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521</v>
      </c>
      <c r="B371" s="54" t="s">
        <v>522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4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x14ac:dyDescent="0.2">
      <c r="A372" s="322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3"/>
      <c r="N372" s="316" t="s">
        <v>65</v>
      </c>
      <c r="O372" s="317"/>
      <c r="P372" s="317"/>
      <c r="Q372" s="317"/>
      <c r="R372" s="317"/>
      <c r="S372" s="317"/>
      <c r="T372" s="318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3"/>
      <c r="N373" s="316" t="s">
        <v>65</v>
      </c>
      <c r="O373" s="317"/>
      <c r="P373" s="317"/>
      <c r="Q373" s="317"/>
      <c r="R373" s="317"/>
      <c r="S373" s="317"/>
      <c r="T373" s="318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34" t="s">
        <v>80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523</v>
      </c>
      <c r="B375" s="54" t="s">
        <v>524</v>
      </c>
      <c r="C375" s="31">
        <v>4301032045</v>
      </c>
      <c r="D375" s="313">
        <v>4680115884335</v>
      </c>
      <c r="E375" s="312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601" t="s">
        <v>527</v>
      </c>
      <c r="O375" s="311"/>
      <c r="P375" s="311"/>
      <c r="Q375" s="311"/>
      <c r="R375" s="312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customHeight="1" x14ac:dyDescent="0.25">
      <c r="A376" s="54" t="s">
        <v>528</v>
      </c>
      <c r="B376" s="54" t="s">
        <v>529</v>
      </c>
      <c r="C376" s="31">
        <v>4301170011</v>
      </c>
      <c r="D376" s="313">
        <v>4680115884113</v>
      </c>
      <c r="E376" s="312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432" t="s">
        <v>530</v>
      </c>
      <c r="O376" s="311"/>
      <c r="P376" s="311"/>
      <c r="Q376" s="311"/>
      <c r="R376" s="312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customHeight="1" x14ac:dyDescent="0.25">
      <c r="A377" s="54" t="s">
        <v>531</v>
      </c>
      <c r="B377" s="54" t="s">
        <v>532</v>
      </c>
      <c r="C377" s="31">
        <v>4301032046</v>
      </c>
      <c r="D377" s="313">
        <v>4680115884359</v>
      </c>
      <c r="E377" s="312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606" t="s">
        <v>533</v>
      </c>
      <c r="O377" s="311"/>
      <c r="P377" s="311"/>
      <c r="Q377" s="311"/>
      <c r="R377" s="312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534</v>
      </c>
      <c r="B378" s="54" t="s">
        <v>535</v>
      </c>
      <c r="C378" s="31">
        <v>4301032047</v>
      </c>
      <c r="D378" s="313">
        <v>4680115884342</v>
      </c>
      <c r="E378" s="312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442" t="s">
        <v>536</v>
      </c>
      <c r="O378" s="311"/>
      <c r="P378" s="311"/>
      <c r="Q378" s="311"/>
      <c r="R378" s="312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x14ac:dyDescent="0.2">
      <c r="A379" s="322"/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23"/>
      <c r="N379" s="316" t="s">
        <v>65</v>
      </c>
      <c r="O379" s="317"/>
      <c r="P379" s="317"/>
      <c r="Q379" s="317"/>
      <c r="R379" s="317"/>
      <c r="S379" s="317"/>
      <c r="T379" s="318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x14ac:dyDescent="0.2">
      <c r="A380" s="315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15"/>
      <c r="M380" s="323"/>
      <c r="N380" s="316" t="s">
        <v>65</v>
      </c>
      <c r="O380" s="317"/>
      <c r="P380" s="317"/>
      <c r="Q380" s="317"/>
      <c r="R380" s="317"/>
      <c r="S380" s="317"/>
      <c r="T380" s="318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customHeight="1" x14ac:dyDescent="0.25">
      <c r="A381" s="334" t="s">
        <v>89</v>
      </c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  <c r="S381" s="315"/>
      <c r="T381" s="315"/>
      <c r="U381" s="315"/>
      <c r="V381" s="315"/>
      <c r="W381" s="315"/>
      <c r="X381" s="315"/>
      <c r="Y381" s="302"/>
      <c r="Z381" s="302"/>
    </row>
    <row r="382" spans="1:53" ht="27" customHeight="1" x14ac:dyDescent="0.25">
      <c r="A382" s="54" t="s">
        <v>537</v>
      </c>
      <c r="B382" s="54" t="s">
        <v>538</v>
      </c>
      <c r="C382" s="31">
        <v>4301170010</v>
      </c>
      <c r="D382" s="313">
        <v>4680115884090</v>
      </c>
      <c r="E382" s="312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504" t="s">
        <v>539</v>
      </c>
      <c r="O382" s="311"/>
      <c r="P382" s="311"/>
      <c r="Q382" s="311"/>
      <c r="R382" s="312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4301170009</v>
      </c>
      <c r="D383" s="313">
        <v>4680115882997</v>
      </c>
      <c r="E383" s="312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430" t="s">
        <v>542</v>
      </c>
      <c r="O383" s="311"/>
      <c r="P383" s="311"/>
      <c r="Q383" s="311"/>
      <c r="R383" s="312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x14ac:dyDescent="0.2">
      <c r="A384" s="322"/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23"/>
      <c r="N384" s="316" t="s">
        <v>65</v>
      </c>
      <c r="O384" s="317"/>
      <c r="P384" s="317"/>
      <c r="Q384" s="317"/>
      <c r="R384" s="317"/>
      <c r="S384" s="317"/>
      <c r="T384" s="318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x14ac:dyDescent="0.2">
      <c r="A385" s="315"/>
      <c r="B385" s="315"/>
      <c r="C385" s="315"/>
      <c r="D385" s="315"/>
      <c r="E385" s="315"/>
      <c r="F385" s="315"/>
      <c r="G385" s="315"/>
      <c r="H385" s="315"/>
      <c r="I385" s="315"/>
      <c r="J385" s="315"/>
      <c r="K385" s="315"/>
      <c r="L385" s="315"/>
      <c r="M385" s="323"/>
      <c r="N385" s="316" t="s">
        <v>65</v>
      </c>
      <c r="O385" s="317"/>
      <c r="P385" s="317"/>
      <c r="Q385" s="317"/>
      <c r="R385" s="317"/>
      <c r="S385" s="317"/>
      <c r="T385" s="318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customHeight="1" x14ac:dyDescent="0.25">
      <c r="A386" s="314" t="s">
        <v>543</v>
      </c>
      <c r="B386" s="315"/>
      <c r="C386" s="315"/>
      <c r="D386" s="315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  <c r="S386" s="315"/>
      <c r="T386" s="315"/>
      <c r="U386" s="315"/>
      <c r="V386" s="315"/>
      <c r="W386" s="315"/>
      <c r="X386" s="315"/>
      <c r="Y386" s="301"/>
      <c r="Z386" s="301"/>
    </row>
    <row r="387" spans="1:53" ht="14.25" customHeight="1" x14ac:dyDescent="0.25">
      <c r="A387" s="334" t="s">
        <v>94</v>
      </c>
      <c r="B387" s="315"/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  <c r="S387" s="315"/>
      <c r="T387" s="315"/>
      <c r="U387" s="315"/>
      <c r="V387" s="315"/>
      <c r="W387" s="315"/>
      <c r="X387" s="315"/>
      <c r="Y387" s="302"/>
      <c r="Z387" s="302"/>
    </row>
    <row r="388" spans="1:53" ht="27" customHeight="1" x14ac:dyDescent="0.25">
      <c r="A388" s="54" t="s">
        <v>544</v>
      </c>
      <c r="B388" s="54" t="s">
        <v>545</v>
      </c>
      <c r="C388" s="31">
        <v>4301020196</v>
      </c>
      <c r="D388" s="313">
        <v>4607091389388</v>
      </c>
      <c r="E388" s="312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6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11"/>
      <c r="P388" s="311"/>
      <c r="Q388" s="311"/>
      <c r="R388" s="312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4301020185</v>
      </c>
      <c r="D389" s="313">
        <v>4607091389364</v>
      </c>
      <c r="E389" s="312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11"/>
      <c r="P389" s="311"/>
      <c r="Q389" s="311"/>
      <c r="R389" s="312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x14ac:dyDescent="0.2">
      <c r="A390" s="322"/>
      <c r="B390" s="315"/>
      <c r="C390" s="315"/>
      <c r="D390" s="315"/>
      <c r="E390" s="315"/>
      <c r="F390" s="315"/>
      <c r="G390" s="315"/>
      <c r="H390" s="315"/>
      <c r="I390" s="315"/>
      <c r="J390" s="315"/>
      <c r="K390" s="315"/>
      <c r="L390" s="315"/>
      <c r="M390" s="323"/>
      <c r="N390" s="316" t="s">
        <v>65</v>
      </c>
      <c r="O390" s="317"/>
      <c r="P390" s="317"/>
      <c r="Q390" s="317"/>
      <c r="R390" s="317"/>
      <c r="S390" s="317"/>
      <c r="T390" s="318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x14ac:dyDescent="0.2">
      <c r="A391" s="315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3"/>
      <c r="N391" s="316" t="s">
        <v>65</v>
      </c>
      <c r="O391" s="317"/>
      <c r="P391" s="317"/>
      <c r="Q391" s="317"/>
      <c r="R391" s="317"/>
      <c r="S391" s="317"/>
      <c r="T391" s="318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customHeight="1" x14ac:dyDescent="0.25">
      <c r="A392" s="334" t="s">
        <v>59</v>
      </c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315"/>
      <c r="Y392" s="302"/>
      <c r="Z392" s="302"/>
    </row>
    <row r="393" spans="1:53" ht="27" customHeight="1" x14ac:dyDescent="0.25">
      <c r="A393" s="54" t="s">
        <v>548</v>
      </c>
      <c r="B393" s="54" t="s">
        <v>549</v>
      </c>
      <c r="C393" s="31">
        <v>4301031212</v>
      </c>
      <c r="D393" s="313">
        <v>4607091389739</v>
      </c>
      <c r="E393" s="312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5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11"/>
      <c r="P393" s="311"/>
      <c r="Q393" s="311"/>
      <c r="R393" s="312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customHeight="1" x14ac:dyDescent="0.25">
      <c r="A394" s="54" t="s">
        <v>550</v>
      </c>
      <c r="B394" s="54" t="s">
        <v>551</v>
      </c>
      <c r="C394" s="31">
        <v>4301031247</v>
      </c>
      <c r="D394" s="313">
        <v>4680115883048</v>
      </c>
      <c r="E394" s="312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11"/>
      <c r="P394" s="311"/>
      <c r="Q394" s="311"/>
      <c r="R394" s="312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customHeight="1" x14ac:dyDescent="0.25">
      <c r="A395" s="54" t="s">
        <v>552</v>
      </c>
      <c r="B395" s="54" t="s">
        <v>553</v>
      </c>
      <c r="C395" s="31">
        <v>4301031176</v>
      </c>
      <c r="D395" s="313">
        <v>4607091389425</v>
      </c>
      <c r="E395" s="312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5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11"/>
      <c r="P395" s="311"/>
      <c r="Q395" s="311"/>
      <c r="R395" s="312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customHeight="1" x14ac:dyDescent="0.25">
      <c r="A396" s="54" t="s">
        <v>554</v>
      </c>
      <c r="B396" s="54" t="s">
        <v>555</v>
      </c>
      <c r="C396" s="31">
        <v>4301031215</v>
      </c>
      <c r="D396" s="313">
        <v>4680115882911</v>
      </c>
      <c r="E396" s="312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524" t="s">
        <v>556</v>
      </c>
      <c r="O396" s="311"/>
      <c r="P396" s="311"/>
      <c r="Q396" s="311"/>
      <c r="R396" s="312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customHeight="1" x14ac:dyDescent="0.25">
      <c r="A397" s="54" t="s">
        <v>557</v>
      </c>
      <c r="B397" s="54" t="s">
        <v>558</v>
      </c>
      <c r="C397" s="31">
        <v>4301031167</v>
      </c>
      <c r="D397" s="313">
        <v>4680115880771</v>
      </c>
      <c r="E397" s="312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11"/>
      <c r="P397" s="311"/>
      <c r="Q397" s="311"/>
      <c r="R397" s="312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customHeight="1" x14ac:dyDescent="0.25">
      <c r="A398" s="54" t="s">
        <v>559</v>
      </c>
      <c r="B398" s="54" t="s">
        <v>560</v>
      </c>
      <c r="C398" s="31">
        <v>4301031173</v>
      </c>
      <c r="D398" s="313">
        <v>4607091389500</v>
      </c>
      <c r="E398" s="312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53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11"/>
      <c r="P398" s="311"/>
      <c r="Q398" s="311"/>
      <c r="R398" s="312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customHeight="1" x14ac:dyDescent="0.25">
      <c r="A399" s="54" t="s">
        <v>561</v>
      </c>
      <c r="B399" s="54" t="s">
        <v>562</v>
      </c>
      <c r="C399" s="31">
        <v>4301031103</v>
      </c>
      <c r="D399" s="313">
        <v>4680115881983</v>
      </c>
      <c r="E399" s="312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11"/>
      <c r="P399" s="311"/>
      <c r="Q399" s="311"/>
      <c r="R399" s="312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x14ac:dyDescent="0.2">
      <c r="A400" s="322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23"/>
      <c r="N400" s="316" t="s">
        <v>65</v>
      </c>
      <c r="O400" s="317"/>
      <c r="P400" s="317"/>
      <c r="Q400" s="317"/>
      <c r="R400" s="317"/>
      <c r="S400" s="317"/>
      <c r="T400" s="318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15"/>
      <c r="M401" s="323"/>
      <c r="N401" s="316" t="s">
        <v>65</v>
      </c>
      <c r="O401" s="317"/>
      <c r="P401" s="317"/>
      <c r="Q401" s="317"/>
      <c r="R401" s="317"/>
      <c r="S401" s="317"/>
      <c r="T401" s="318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customHeight="1" x14ac:dyDescent="0.2">
      <c r="A402" s="338" t="s">
        <v>563</v>
      </c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39"/>
      <c r="N402" s="339"/>
      <c r="O402" s="339"/>
      <c r="P402" s="339"/>
      <c r="Q402" s="339"/>
      <c r="R402" s="339"/>
      <c r="S402" s="339"/>
      <c r="T402" s="339"/>
      <c r="U402" s="339"/>
      <c r="V402" s="339"/>
      <c r="W402" s="339"/>
      <c r="X402" s="339"/>
      <c r="Y402" s="48"/>
      <c r="Z402" s="48"/>
    </row>
    <row r="403" spans="1:53" ht="16.5" customHeight="1" x14ac:dyDescent="0.25">
      <c r="A403" s="314" t="s">
        <v>563</v>
      </c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01"/>
      <c r="Z403" s="301"/>
    </row>
    <row r="404" spans="1:53" ht="14.25" customHeight="1" x14ac:dyDescent="0.25">
      <c r="A404" s="334" t="s">
        <v>100</v>
      </c>
      <c r="B404" s="315"/>
      <c r="C404" s="315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02"/>
      <c r="Z404" s="302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2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1"/>
      <c r="P405" s="311"/>
      <c r="Q405" s="311"/>
      <c r="R405" s="312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2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1"/>
      <c r="P406" s="311"/>
      <c r="Q406" s="311"/>
      <c r="R406" s="312"/>
      <c r="S406" s="34"/>
      <c r="T406" s="34"/>
      <c r="U406" s="35" t="s">
        <v>64</v>
      </c>
      <c r="V406" s="306">
        <v>2000</v>
      </c>
      <c r="W406" s="307">
        <f t="shared" si="18"/>
        <v>2001.1200000000001</v>
      </c>
      <c r="X406" s="36">
        <f>IFERROR(IF(W406=0,"",ROUNDUP(W406/H406,0)*0.01196),"")</f>
        <v>4.5328400000000002</v>
      </c>
      <c r="Y406" s="56"/>
      <c r="Z406" s="57"/>
      <c r="AD406" s="58"/>
      <c r="BA406" s="272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2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3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1"/>
      <c r="P407" s="311"/>
      <c r="Q407" s="311"/>
      <c r="R407" s="312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2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5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1"/>
      <c r="P408" s="311"/>
      <c r="Q408" s="311"/>
      <c r="R408" s="312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34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1"/>
      <c r="P409" s="311"/>
      <c r="Q409" s="311"/>
      <c r="R409" s="312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2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5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1"/>
      <c r="P410" s="311"/>
      <c r="Q410" s="311"/>
      <c r="R410" s="312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2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44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1"/>
      <c r="P411" s="311"/>
      <c r="Q411" s="311"/>
      <c r="R411" s="312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2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3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1"/>
      <c r="P412" s="311"/>
      <c r="Q412" s="311"/>
      <c r="R412" s="312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22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3"/>
      <c r="N414" s="316" t="s">
        <v>65</v>
      </c>
      <c r="O414" s="317"/>
      <c r="P414" s="317"/>
      <c r="Q414" s="317"/>
      <c r="R414" s="317"/>
      <c r="S414" s="317"/>
      <c r="T414" s="318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378.78787878787875</v>
      </c>
      <c r="W414" s="308">
        <f>IFERROR(W405/H405,"0")+IFERROR(W406/H406,"0")+IFERROR(W407/H407,"0")+IFERROR(W408/H408,"0")+IFERROR(W409/H409,"0")+IFERROR(W410/H410,"0")+IFERROR(W411/H411,"0")+IFERROR(W412/H412,"0")+IFERROR(W413/H413,"0")</f>
        <v>379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4.5328400000000002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3"/>
      <c r="N415" s="316" t="s">
        <v>65</v>
      </c>
      <c r="O415" s="317"/>
      <c r="P415" s="317"/>
      <c r="Q415" s="317"/>
      <c r="R415" s="317"/>
      <c r="S415" s="317"/>
      <c r="T415" s="318"/>
      <c r="U415" s="37" t="s">
        <v>64</v>
      </c>
      <c r="V415" s="308">
        <f>IFERROR(SUM(V405:V413),"0")</f>
        <v>2000</v>
      </c>
      <c r="W415" s="308">
        <f>IFERROR(SUM(W405:W413),"0")</f>
        <v>2001.1200000000001</v>
      </c>
      <c r="X415" s="37"/>
      <c r="Y415" s="309"/>
      <c r="Z415" s="309"/>
    </row>
    <row r="416" spans="1:53" ht="14.25" customHeight="1" x14ac:dyDescent="0.25">
      <c r="A416" s="334" t="s">
        <v>94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1"/>
      <c r="P417" s="311"/>
      <c r="Q417" s="311"/>
      <c r="R417" s="312"/>
      <c r="S417" s="34"/>
      <c r="T417" s="34"/>
      <c r="U417" s="35" t="s">
        <v>64</v>
      </c>
      <c r="V417" s="306">
        <v>1000</v>
      </c>
      <c r="W417" s="307">
        <f>IFERROR(IF(V417="",0,CEILING((V417/$H417),1)*$H417),"")</f>
        <v>1003.2</v>
      </c>
      <c r="X417" s="36">
        <f>IFERROR(IF(W417=0,"",ROUNDUP(W417/H417,0)*0.01196),"")</f>
        <v>2.2724000000000002</v>
      </c>
      <c r="Y417" s="56"/>
      <c r="Z417" s="57"/>
      <c r="AD417" s="58"/>
      <c r="BA417" s="280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2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5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1"/>
      <c r="P418" s="311"/>
      <c r="Q418" s="311"/>
      <c r="R418" s="312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22"/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23"/>
      <c r="N419" s="316" t="s">
        <v>65</v>
      </c>
      <c r="O419" s="317"/>
      <c r="P419" s="317"/>
      <c r="Q419" s="317"/>
      <c r="R419" s="317"/>
      <c r="S419" s="317"/>
      <c r="T419" s="318"/>
      <c r="U419" s="37" t="s">
        <v>66</v>
      </c>
      <c r="V419" s="308">
        <f>IFERROR(V417/H417,"0")+IFERROR(V418/H418,"0")</f>
        <v>189.39393939393938</v>
      </c>
      <c r="W419" s="308">
        <f>IFERROR(W417/H417,"0")+IFERROR(W418/H418,"0")</f>
        <v>190</v>
      </c>
      <c r="X419" s="308">
        <f>IFERROR(IF(X417="",0,X417),"0")+IFERROR(IF(X418="",0,X418),"0")</f>
        <v>2.2724000000000002</v>
      </c>
      <c r="Y419" s="309"/>
      <c r="Z419" s="309"/>
    </row>
    <row r="420" spans="1:53" x14ac:dyDescent="0.2">
      <c r="A420" s="315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23"/>
      <c r="N420" s="316" t="s">
        <v>65</v>
      </c>
      <c r="O420" s="317"/>
      <c r="P420" s="317"/>
      <c r="Q420" s="317"/>
      <c r="R420" s="317"/>
      <c r="S420" s="317"/>
      <c r="T420" s="318"/>
      <c r="U420" s="37" t="s">
        <v>64</v>
      </c>
      <c r="V420" s="308">
        <f>IFERROR(SUM(V417:V418),"0")</f>
        <v>1000</v>
      </c>
      <c r="W420" s="308">
        <f>IFERROR(SUM(W417:W418),"0")</f>
        <v>1003.2</v>
      </c>
      <c r="X420" s="37"/>
      <c r="Y420" s="309"/>
      <c r="Z420" s="309"/>
    </row>
    <row r="421" spans="1:53" ht="14.25" customHeight="1" x14ac:dyDescent="0.25">
      <c r="A421" s="334" t="s">
        <v>59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02"/>
      <c r="Z421" s="302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2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1"/>
      <c r="P422" s="311"/>
      <c r="Q422" s="311"/>
      <c r="R422" s="312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2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5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1"/>
      <c r="P423" s="311"/>
      <c r="Q423" s="311"/>
      <c r="R423" s="312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2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1"/>
      <c r="P424" s="311"/>
      <c r="Q424" s="311"/>
      <c r="R424" s="312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2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583" t="s">
        <v>594</v>
      </c>
      <c r="O425" s="311"/>
      <c r="P425" s="311"/>
      <c r="Q425" s="311"/>
      <c r="R425" s="312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2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386" t="s">
        <v>597</v>
      </c>
      <c r="O426" s="311"/>
      <c r="P426" s="311"/>
      <c r="Q426" s="311"/>
      <c r="R426" s="312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2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466" t="s">
        <v>600</v>
      </c>
      <c r="O427" s="311"/>
      <c r="P427" s="311"/>
      <c r="Q427" s="311"/>
      <c r="R427" s="312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22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3"/>
      <c r="N428" s="316" t="s">
        <v>65</v>
      </c>
      <c r="O428" s="317"/>
      <c r="P428" s="317"/>
      <c r="Q428" s="317"/>
      <c r="R428" s="317"/>
      <c r="S428" s="317"/>
      <c r="T428" s="318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3"/>
      <c r="N429" s="316" t="s">
        <v>65</v>
      </c>
      <c r="O429" s="317"/>
      <c r="P429" s="317"/>
      <c r="Q429" s="317"/>
      <c r="R429" s="317"/>
      <c r="S429" s="317"/>
      <c r="T429" s="318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customHeight="1" x14ac:dyDescent="0.25">
      <c r="A430" s="334" t="s">
        <v>67</v>
      </c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  <c r="S430" s="315"/>
      <c r="T430" s="315"/>
      <c r="U430" s="315"/>
      <c r="V430" s="315"/>
      <c r="W430" s="315"/>
      <c r="X430" s="315"/>
      <c r="Y430" s="302"/>
      <c r="Z430" s="302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2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4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1"/>
      <c r="P431" s="311"/>
      <c r="Q431" s="311"/>
      <c r="R431" s="312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2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1"/>
      <c r="P432" s="311"/>
      <c r="Q432" s="311"/>
      <c r="R432" s="312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x14ac:dyDescent="0.2">
      <c r="A433" s="322"/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23"/>
      <c r="N433" s="316" t="s">
        <v>65</v>
      </c>
      <c r="O433" s="317"/>
      <c r="P433" s="317"/>
      <c r="Q433" s="317"/>
      <c r="R433" s="317"/>
      <c r="S433" s="317"/>
      <c r="T433" s="318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x14ac:dyDescent="0.2">
      <c r="A434" s="315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15"/>
      <c r="M434" s="323"/>
      <c r="N434" s="316" t="s">
        <v>65</v>
      </c>
      <c r="O434" s="317"/>
      <c r="P434" s="317"/>
      <c r="Q434" s="317"/>
      <c r="R434" s="317"/>
      <c r="S434" s="317"/>
      <c r="T434" s="318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customHeight="1" x14ac:dyDescent="0.2">
      <c r="A435" s="338" t="s">
        <v>605</v>
      </c>
      <c r="B435" s="339"/>
      <c r="C435" s="339"/>
      <c r="D435" s="339"/>
      <c r="E435" s="339"/>
      <c r="F435" s="339"/>
      <c r="G435" s="339"/>
      <c r="H435" s="339"/>
      <c r="I435" s="339"/>
      <c r="J435" s="339"/>
      <c r="K435" s="339"/>
      <c r="L435" s="339"/>
      <c r="M435" s="339"/>
      <c r="N435" s="339"/>
      <c r="O435" s="339"/>
      <c r="P435" s="339"/>
      <c r="Q435" s="339"/>
      <c r="R435" s="339"/>
      <c r="S435" s="339"/>
      <c r="T435" s="339"/>
      <c r="U435" s="339"/>
      <c r="V435" s="339"/>
      <c r="W435" s="339"/>
      <c r="X435" s="339"/>
      <c r="Y435" s="48"/>
      <c r="Z435" s="48"/>
    </row>
    <row r="436" spans="1:53" ht="16.5" customHeight="1" x14ac:dyDescent="0.25">
      <c r="A436" s="314" t="s">
        <v>606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15"/>
      <c r="Y436" s="301"/>
      <c r="Z436" s="301"/>
    </row>
    <row r="437" spans="1:53" ht="14.25" customHeight="1" x14ac:dyDescent="0.25">
      <c r="A437" s="334" t="s">
        <v>100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2"/>
      <c r="Z437" s="302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2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581" t="s">
        <v>609</v>
      </c>
      <c r="O438" s="311"/>
      <c r="P438" s="311"/>
      <c r="Q438" s="311"/>
      <c r="R438" s="312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2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605" t="s">
        <v>612</v>
      </c>
      <c r="O439" s="311"/>
      <c r="P439" s="311"/>
      <c r="Q439" s="311"/>
      <c r="R439" s="312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x14ac:dyDescent="0.2">
      <c r="A440" s="322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3"/>
      <c r="N440" s="316" t="s">
        <v>65</v>
      </c>
      <c r="O440" s="317"/>
      <c r="P440" s="317"/>
      <c r="Q440" s="317"/>
      <c r="R440" s="317"/>
      <c r="S440" s="317"/>
      <c r="T440" s="318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3"/>
      <c r="N441" s="316" t="s">
        <v>65</v>
      </c>
      <c r="O441" s="317"/>
      <c r="P441" s="317"/>
      <c r="Q441" s="317"/>
      <c r="R441" s="317"/>
      <c r="S441" s="317"/>
      <c r="T441" s="318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34" t="s">
        <v>94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2"/>
      <c r="Z442" s="302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2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470" t="s">
        <v>615</v>
      </c>
      <c r="O443" s="311"/>
      <c r="P443" s="311"/>
      <c r="Q443" s="311"/>
      <c r="R443" s="312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2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398" t="s">
        <v>618</v>
      </c>
      <c r="O444" s="311"/>
      <c r="P444" s="311"/>
      <c r="Q444" s="311"/>
      <c r="R444" s="312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x14ac:dyDescent="0.2">
      <c r="A445" s="322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3"/>
      <c r="N445" s="316" t="s">
        <v>65</v>
      </c>
      <c r="O445" s="317"/>
      <c r="P445" s="317"/>
      <c r="Q445" s="317"/>
      <c r="R445" s="317"/>
      <c r="S445" s="317"/>
      <c r="T445" s="318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3"/>
      <c r="N446" s="316" t="s">
        <v>65</v>
      </c>
      <c r="O446" s="317"/>
      <c r="P446" s="317"/>
      <c r="Q446" s="317"/>
      <c r="R446" s="317"/>
      <c r="S446" s="317"/>
      <c r="T446" s="318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34" t="s">
        <v>59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2"/>
      <c r="Z447" s="302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2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508" t="s">
        <v>621</v>
      </c>
      <c r="O448" s="311"/>
      <c r="P448" s="311"/>
      <c r="Q448" s="311"/>
      <c r="R448" s="312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2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461" t="s">
        <v>624</v>
      </c>
      <c r="O449" s="311"/>
      <c r="P449" s="311"/>
      <c r="Q449" s="311"/>
      <c r="R449" s="312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x14ac:dyDescent="0.2">
      <c r="A450" s="322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3"/>
      <c r="N450" s="316" t="s">
        <v>65</v>
      </c>
      <c r="O450" s="317"/>
      <c r="P450" s="317"/>
      <c r="Q450" s="317"/>
      <c r="R450" s="317"/>
      <c r="S450" s="317"/>
      <c r="T450" s="318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3"/>
      <c r="N451" s="316" t="s">
        <v>65</v>
      </c>
      <c r="O451" s="317"/>
      <c r="P451" s="317"/>
      <c r="Q451" s="317"/>
      <c r="R451" s="317"/>
      <c r="S451" s="317"/>
      <c r="T451" s="318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customHeight="1" x14ac:dyDescent="0.25">
      <c r="A452" s="334" t="s">
        <v>67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2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391" t="s">
        <v>627</v>
      </c>
      <c r="O453" s="311"/>
      <c r="P453" s="311"/>
      <c r="Q453" s="311"/>
      <c r="R453" s="312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2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627" t="s">
        <v>630</v>
      </c>
      <c r="O454" s="311"/>
      <c r="P454" s="311"/>
      <c r="Q454" s="311"/>
      <c r="R454" s="312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22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3"/>
      <c r="N455" s="316" t="s">
        <v>65</v>
      </c>
      <c r="O455" s="317"/>
      <c r="P455" s="317"/>
      <c r="Q455" s="317"/>
      <c r="R455" s="317"/>
      <c r="S455" s="317"/>
      <c r="T455" s="318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3"/>
      <c r="N456" s="316" t="s">
        <v>65</v>
      </c>
      <c r="O456" s="317"/>
      <c r="P456" s="317"/>
      <c r="Q456" s="317"/>
      <c r="R456" s="317"/>
      <c r="S456" s="317"/>
      <c r="T456" s="318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customHeight="1" x14ac:dyDescent="0.25">
      <c r="A457" s="314" t="s">
        <v>631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4.25" customHeight="1" x14ac:dyDescent="0.25">
      <c r="A458" s="334" t="s">
        <v>67</v>
      </c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315"/>
      <c r="Y458" s="302"/>
      <c r="Z458" s="302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2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1"/>
      <c r="P459" s="311"/>
      <c r="Q459" s="311"/>
      <c r="R459" s="312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x14ac:dyDescent="0.2">
      <c r="A460" s="322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3"/>
      <c r="N460" s="316" t="s">
        <v>65</v>
      </c>
      <c r="O460" s="317"/>
      <c r="P460" s="317"/>
      <c r="Q460" s="317"/>
      <c r="R460" s="317"/>
      <c r="S460" s="317"/>
      <c r="T460" s="318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23"/>
      <c r="N461" s="316" t="s">
        <v>65</v>
      </c>
      <c r="O461" s="317"/>
      <c r="P461" s="317"/>
      <c r="Q461" s="317"/>
      <c r="R461" s="317"/>
      <c r="S461" s="317"/>
      <c r="T461" s="318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5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7"/>
      <c r="N462" s="346" t="s">
        <v>634</v>
      </c>
      <c r="O462" s="347"/>
      <c r="P462" s="347"/>
      <c r="Q462" s="347"/>
      <c r="R462" s="347"/>
      <c r="S462" s="347"/>
      <c r="T462" s="348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4000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4010.5200000000004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7"/>
      <c r="N463" s="346" t="s">
        <v>635</v>
      </c>
      <c r="O463" s="347"/>
      <c r="P463" s="347"/>
      <c r="Q463" s="347"/>
      <c r="R463" s="347"/>
      <c r="S463" s="347"/>
      <c r="T463" s="348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4276.8531468531473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4288.116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7"/>
      <c r="N464" s="346" t="s">
        <v>636</v>
      </c>
      <c r="O464" s="347"/>
      <c r="P464" s="347"/>
      <c r="Q464" s="347"/>
      <c r="R464" s="347"/>
      <c r="S464" s="347"/>
      <c r="T464" s="348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8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8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7"/>
      <c r="N465" s="346" t="s">
        <v>638</v>
      </c>
      <c r="O465" s="347"/>
      <c r="P465" s="347"/>
      <c r="Q465" s="347"/>
      <c r="R465" s="347"/>
      <c r="S465" s="347"/>
      <c r="T465" s="348"/>
      <c r="U465" s="37" t="s">
        <v>64</v>
      </c>
      <c r="V465" s="308">
        <f>GrossWeightTotal+PalletQtyTotal*25</f>
        <v>4476.8531468531473</v>
      </c>
      <c r="W465" s="308">
        <f>GrossWeightTotalR+PalletQtyTotalR*25</f>
        <v>4488.116</v>
      </c>
      <c r="X465" s="37"/>
      <c r="Y465" s="309"/>
      <c r="Z465" s="309"/>
    </row>
    <row r="466" spans="1:29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7"/>
      <c r="N466" s="346" t="s">
        <v>639</v>
      </c>
      <c r="O466" s="347"/>
      <c r="P466" s="347"/>
      <c r="Q466" s="347"/>
      <c r="R466" s="347"/>
      <c r="S466" s="347"/>
      <c r="T466" s="348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696.38694638694631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698</v>
      </c>
      <c r="X466" s="37"/>
      <c r="Y466" s="309"/>
      <c r="Z466" s="309"/>
    </row>
    <row r="467" spans="1:29" ht="14.25" customHeight="1" x14ac:dyDescent="0.2">
      <c r="A467" s="315"/>
      <c r="B467" s="315"/>
      <c r="C467" s="315"/>
      <c r="D467" s="315"/>
      <c r="E467" s="315"/>
      <c r="F467" s="315"/>
      <c r="G467" s="315"/>
      <c r="H467" s="315"/>
      <c r="I467" s="315"/>
      <c r="J467" s="315"/>
      <c r="K467" s="315"/>
      <c r="L467" s="315"/>
      <c r="M467" s="367"/>
      <c r="N467" s="346" t="s">
        <v>640</v>
      </c>
      <c r="O467" s="347"/>
      <c r="P467" s="347"/>
      <c r="Q467" s="347"/>
      <c r="R467" s="347"/>
      <c r="S467" s="347"/>
      <c r="T467" s="348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9.610990000000001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9" t="s">
        <v>92</v>
      </c>
      <c r="D469" s="320"/>
      <c r="E469" s="320"/>
      <c r="F469" s="321"/>
      <c r="G469" s="319" t="s">
        <v>227</v>
      </c>
      <c r="H469" s="320"/>
      <c r="I469" s="320"/>
      <c r="J469" s="320"/>
      <c r="K469" s="320"/>
      <c r="L469" s="320"/>
      <c r="M469" s="320"/>
      <c r="N469" s="321"/>
      <c r="O469" s="319" t="s">
        <v>430</v>
      </c>
      <c r="P469" s="321"/>
      <c r="Q469" s="319" t="s">
        <v>480</v>
      </c>
      <c r="R469" s="321"/>
      <c r="S469" s="299" t="s">
        <v>563</v>
      </c>
      <c r="T469" s="319" t="s">
        <v>605</v>
      </c>
      <c r="U469" s="321"/>
      <c r="Z469" s="52"/>
      <c r="AC469" s="300"/>
    </row>
    <row r="470" spans="1:29" ht="14.25" customHeight="1" thickTop="1" x14ac:dyDescent="0.2">
      <c r="A470" s="455" t="s">
        <v>643</v>
      </c>
      <c r="B470" s="319" t="s">
        <v>58</v>
      </c>
      <c r="C470" s="319" t="s">
        <v>93</v>
      </c>
      <c r="D470" s="319" t="s">
        <v>99</v>
      </c>
      <c r="E470" s="319" t="s">
        <v>92</v>
      </c>
      <c r="F470" s="319" t="s">
        <v>219</v>
      </c>
      <c r="G470" s="319" t="s">
        <v>228</v>
      </c>
      <c r="H470" s="319" t="s">
        <v>235</v>
      </c>
      <c r="I470" s="319" t="s">
        <v>256</v>
      </c>
      <c r="J470" s="319" t="s">
        <v>322</v>
      </c>
      <c r="K470" s="300"/>
      <c r="L470" s="319" t="s">
        <v>325</v>
      </c>
      <c r="M470" s="319" t="s">
        <v>403</v>
      </c>
      <c r="N470" s="319" t="s">
        <v>421</v>
      </c>
      <c r="O470" s="319" t="s">
        <v>431</v>
      </c>
      <c r="P470" s="319" t="s">
        <v>457</v>
      </c>
      <c r="Q470" s="319" t="s">
        <v>481</v>
      </c>
      <c r="R470" s="319" t="s">
        <v>543</v>
      </c>
      <c r="S470" s="319" t="s">
        <v>563</v>
      </c>
      <c r="T470" s="319" t="s">
        <v>606</v>
      </c>
      <c r="U470" s="319" t="s">
        <v>631</v>
      </c>
      <c r="Z470" s="52"/>
      <c r="AC470" s="300"/>
    </row>
    <row r="471" spans="1:29" ht="13.5" customHeight="1" thickBot="1" x14ac:dyDescent="0.25">
      <c r="A471" s="456"/>
      <c r="B471" s="324"/>
      <c r="C471" s="324"/>
      <c r="D471" s="324"/>
      <c r="E471" s="324"/>
      <c r="F471" s="324"/>
      <c r="G471" s="324"/>
      <c r="H471" s="324"/>
      <c r="I471" s="324"/>
      <c r="J471" s="324"/>
      <c r="K471" s="300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1006.1999999999999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3004.32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N314:T314"/>
    <mergeCell ref="A12:L12"/>
    <mergeCell ref="A238:X238"/>
    <mergeCell ref="D101:E101"/>
    <mergeCell ref="N209:R209"/>
    <mergeCell ref="D76:E7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132:E132"/>
    <mergeCell ref="A184:M185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28:E28"/>
    <mergeCell ref="D326:E326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N453:R453"/>
    <mergeCell ref="D417:E417"/>
    <mergeCell ref="A302:X302"/>
    <mergeCell ref="A236:M237"/>
    <mergeCell ref="N102:R10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2023-12-08T10:31:51Z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