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3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5" min="16" max="16"/>
    <col width="6.140625" customWidth="1" style="6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5" min="22" max="22"/>
    <col width="11" customWidth="1" style="625" min="23" max="23"/>
    <col width="10" customWidth="1" style="625" min="24" max="24"/>
    <col width="11.5703125" customWidth="1" style="625" min="25" max="25"/>
    <col width="10.42578125" customWidth="1" style="6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5" min="30" max="30"/>
    <col width="9.14062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45263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211.5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SU001485</t>
        </is>
      </c>
      <c r="B67" s="64" t="inlineStr">
        <is>
          <t>P003008</t>
        </is>
      </c>
      <c r="C67" s="37" t="n">
        <v>4301011382</v>
      </c>
      <c r="D67" s="373" t="n">
        <v>4607091385687</v>
      </c>
      <c r="E67" s="637" t="n"/>
      <c r="F67" s="669" t="n">
        <v>0.4</v>
      </c>
      <c r="G67" s="38" t="n">
        <v>10</v>
      </c>
      <c r="H67" s="669" t="n">
        <v>4</v>
      </c>
      <c r="I67" s="669" t="n">
        <v>4.24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3" t="n">
        <v>4680115882539</v>
      </c>
      <c r="E68" s="637" t="n"/>
      <c r="F68" s="669" t="n">
        <v>0.37</v>
      </c>
      <c r="G68" s="38" t="n">
        <v>10</v>
      </c>
      <c r="H68" s="669" t="n">
        <v>3.7</v>
      </c>
      <c r="I68" s="669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16.5" customHeight="1">
      <c r="A137" s="64" t="inlineStr">
        <is>
          <t>SU003046</t>
        </is>
      </c>
      <c r="B137" s="64" t="inlineStr">
        <is>
          <t>P003598</t>
        </is>
      </c>
      <c r="C137" s="37" t="n">
        <v>4301031245</v>
      </c>
      <c r="D137" s="373" t="n">
        <v>4680115883963</v>
      </c>
      <c r="E137" s="637" t="n"/>
      <c r="F137" s="669" t="n">
        <v>0.28</v>
      </c>
      <c r="G137" s="38" t="n">
        <v>6</v>
      </c>
      <c r="H137" s="669" t="n">
        <v>1.68</v>
      </c>
      <c r="I137" s="669" t="n">
        <v>1.78</v>
      </c>
      <c r="J137" s="38" t="n">
        <v>234</v>
      </c>
      <c r="K137" s="38" t="inlineStr">
        <is>
          <t>18</t>
        </is>
      </c>
      <c r="L137" s="39" t="inlineStr">
        <is>
          <t>СК2</t>
        </is>
      </c>
      <c r="M137" s="38" t="n">
        <v>40</v>
      </c>
      <c r="N137" s="742" t="inlineStr">
        <is>
          <t>П/к колбасы «Мясорубская» ф/в 0,28 н/о ТМ «Стародворье»</t>
        </is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IFERROR(IF(W137=0,"",ROUNDUP(W137/H137,0)*0.00502),"")</f>
        <v/>
      </c>
      <c r="Y137" s="69" t="inlineStr"/>
      <c r="Z137" s="70" t="inlineStr">
        <is>
          <t>Новинка</t>
        </is>
      </c>
      <c r="AD137" s="71" t="n"/>
      <c r="BA137" s="138" t="inlineStr">
        <is>
          <t>КИ</t>
        </is>
      </c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3" t="n">
        <v>4680115880993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3" t="n">
        <v>4680115881761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3" t="n">
        <v>4680115881563</v>
      </c>
      <c r="E140" s="637" t="n"/>
      <c r="F140" s="669" t="n">
        <v>0.7</v>
      </c>
      <c r="G140" s="38" t="n">
        <v>6</v>
      </c>
      <c r="H140" s="669" t="n">
        <v>4.2</v>
      </c>
      <c r="I140" s="669" t="n">
        <v>4.4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3" t="n">
        <v>4680115880986</v>
      </c>
      <c r="E141" s="637" t="n"/>
      <c r="F141" s="669" t="n">
        <v>0.35</v>
      </c>
      <c r="G141" s="38" t="n">
        <v>6</v>
      </c>
      <c r="H141" s="669" t="n">
        <v>2.1</v>
      </c>
      <c r="I141" s="669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3" t="n">
        <v>4680115880207</v>
      </c>
      <c r="E142" s="637" t="n"/>
      <c r="F142" s="669" t="n">
        <v>0.4</v>
      </c>
      <c r="G142" s="38" t="n">
        <v>6</v>
      </c>
      <c r="H142" s="669" t="n">
        <v>2.4</v>
      </c>
      <c r="I142" s="669" t="n">
        <v>2.63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3" t="n">
        <v>4680115881785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3" t="n">
        <v>4680115881679</v>
      </c>
      <c r="E144" s="637" t="n"/>
      <c r="F144" s="669" t="n">
        <v>0.35</v>
      </c>
      <c r="G144" s="38" t="n">
        <v>6</v>
      </c>
      <c r="H144" s="669" t="n">
        <v>2.1</v>
      </c>
      <c r="I144" s="669" t="n">
        <v>2.2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3" t="n">
        <v>4680115880191</v>
      </c>
      <c r="E145" s="637" t="n"/>
      <c r="F145" s="669" t="n">
        <v>0.4</v>
      </c>
      <c r="G145" s="38" t="n">
        <v>6</v>
      </c>
      <c r="H145" s="669" t="n">
        <v>2.4</v>
      </c>
      <c r="I145" s="669" t="n">
        <v>2.6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>
      <c r="A146" s="381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кор</t>
        </is>
      </c>
      <c r="V146" s="676">
        <f>IFERROR(V137/H137,"0")+IFERROR(V138/H138,"0")+IFERROR(V139/H139,"0")+IFERROR(V140/H140,"0")+IFERROR(V141/H141,"0")+IFERROR(V142/H142,"0")+IFERROR(V143/H143,"0")+IFERROR(V144/H144,"0")+IFERROR(V145/H145,"0")</f>
        <v/>
      </c>
      <c r="W146" s="676">
        <f>IFERROR(W137/H137,"0")+IFERROR(W138/H138,"0")+IFERROR(W139/H139,"0")+IFERROR(W140/H140,"0")+IFERROR(W141/H141,"0")+IFERROR(W142/H142,"0")+IFERROR(W143/H143,"0")+IFERROR(W144/H144,"0")+IFERROR(W145/H145,"0")</f>
        <v/>
      </c>
      <c r="X146" s="676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/>
      </c>
      <c r="Y146" s="677" t="n"/>
      <c r="Z146" s="677" t="n"/>
    </row>
    <row r="147">
      <c r="A147" s="625" t="n"/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74" t="n"/>
      <c r="N147" s="675" t="inlineStr">
        <is>
          <t>Итого</t>
        </is>
      </c>
      <c r="O147" s="645" t="n"/>
      <c r="P147" s="645" t="n"/>
      <c r="Q147" s="645" t="n"/>
      <c r="R147" s="645" t="n"/>
      <c r="S147" s="645" t="n"/>
      <c r="T147" s="646" t="n"/>
      <c r="U147" s="43" t="inlineStr">
        <is>
          <t>кг</t>
        </is>
      </c>
      <c r="V147" s="676">
        <f>IFERROR(SUM(V137:V145),"0")</f>
        <v/>
      </c>
      <c r="W147" s="676">
        <f>IFERROR(SUM(W137:W145),"0")</f>
        <v/>
      </c>
      <c r="X147" s="43" t="n"/>
      <c r="Y147" s="677" t="n"/>
      <c r="Z147" s="677" t="n"/>
    </row>
    <row r="148" ht="16.5" customHeight="1">
      <c r="A148" s="371" t="inlineStr">
        <is>
          <t>Сочинка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1" t="n"/>
      <c r="Z148" s="371" t="n"/>
    </row>
    <row r="149" ht="14.25" customHeight="1">
      <c r="A149" s="372" t="inlineStr">
        <is>
          <t>Вареные колбасы</t>
        </is>
      </c>
      <c r="B149" s="625" t="n"/>
      <c r="C149" s="625" t="n"/>
      <c r="D149" s="625" t="n"/>
      <c r="E149" s="625" t="n"/>
      <c r="F149" s="625" t="n"/>
      <c r="G149" s="625" t="n"/>
      <c r="H149" s="625" t="n"/>
      <c r="I149" s="625" t="n"/>
      <c r="J149" s="625" t="n"/>
      <c r="K149" s="625" t="n"/>
      <c r="L149" s="625" t="n"/>
      <c r="M149" s="625" t="n"/>
      <c r="N149" s="625" t="n"/>
      <c r="O149" s="625" t="n"/>
      <c r="P149" s="625" t="n"/>
      <c r="Q149" s="625" t="n"/>
      <c r="R149" s="625" t="n"/>
      <c r="S149" s="625" t="n"/>
      <c r="T149" s="625" t="n"/>
      <c r="U149" s="625" t="n"/>
      <c r="V149" s="625" t="n"/>
      <c r="W149" s="625" t="n"/>
      <c r="X149" s="625" t="n"/>
      <c r="Y149" s="372" t="n"/>
      <c r="Z149" s="372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3" t="n">
        <v>4680115881402</v>
      </c>
      <c r="E150" s="637" t="n"/>
      <c r="F150" s="669" t="n">
        <v>1.35</v>
      </c>
      <c r="G150" s="38" t="n">
        <v>8</v>
      </c>
      <c r="H150" s="669" t="n">
        <v>10.8</v>
      </c>
      <c r="I150" s="669" t="n">
        <v>11.28</v>
      </c>
      <c r="J150" s="38" t="n">
        <v>56</v>
      </c>
      <c r="K150" s="38" t="inlineStr">
        <is>
          <t>8</t>
        </is>
      </c>
      <c r="L150" s="39" t="inlineStr">
        <is>
          <t>СК1</t>
        </is>
      </c>
      <c r="M150" s="38" t="n">
        <v>55</v>
      </c>
      <c r="N150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IFERROR(IF(W150=0,"",ROUNDUP(W150/H150,0)*0.02175),"")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3" t="n">
        <v>4680115881396</v>
      </c>
      <c r="E151" s="637" t="n"/>
      <c r="F151" s="669" t="n">
        <v>0.45</v>
      </c>
      <c r="G151" s="38" t="n">
        <v>6</v>
      </c>
      <c r="H151" s="669" t="n">
        <v>2.7</v>
      </c>
      <c r="I151" s="669" t="n">
        <v>2.9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55</v>
      </c>
      <c r="N151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1" s="671" t="n"/>
      <c r="P151" s="671" t="n"/>
      <c r="Q151" s="671" t="n"/>
      <c r="R151" s="637" t="n"/>
      <c r="S151" s="40" t="inlineStr"/>
      <c r="T151" s="40" t="inlineStr"/>
      <c r="U151" s="41" t="inlineStr">
        <is>
          <t>кг</t>
        </is>
      </c>
      <c r="V151" s="672" t="n">
        <v>0</v>
      </c>
      <c r="W151" s="67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48" t="inlineStr">
        <is>
          <t>КИ</t>
        </is>
      </c>
    </row>
    <row r="152">
      <c r="A152" s="381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кор</t>
        </is>
      </c>
      <c r="V152" s="676">
        <f>IFERROR(V150/H150,"0")+IFERROR(V151/H151,"0")</f>
        <v/>
      </c>
      <c r="W152" s="676">
        <f>IFERROR(W150/H150,"0")+IFERROR(W151/H151,"0")</f>
        <v/>
      </c>
      <c r="X152" s="676">
        <f>IFERROR(IF(X150="",0,X150),"0")+IFERROR(IF(X151="",0,X151),"0")</f>
        <v/>
      </c>
      <c r="Y152" s="677" t="n"/>
      <c r="Z152" s="677" t="n"/>
    </row>
    <row r="153">
      <c r="A153" s="625" t="n"/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74" t="n"/>
      <c r="N153" s="675" t="inlineStr">
        <is>
          <t>Итого</t>
        </is>
      </c>
      <c r="O153" s="645" t="n"/>
      <c r="P153" s="645" t="n"/>
      <c r="Q153" s="645" t="n"/>
      <c r="R153" s="645" t="n"/>
      <c r="S153" s="645" t="n"/>
      <c r="T153" s="646" t="n"/>
      <c r="U153" s="43" t="inlineStr">
        <is>
          <t>кг</t>
        </is>
      </c>
      <c r="V153" s="676">
        <f>IFERROR(SUM(V150:V151),"0")</f>
        <v/>
      </c>
      <c r="W153" s="676">
        <f>IFERROR(SUM(W150:W151),"0")</f>
        <v/>
      </c>
      <c r="X153" s="43" t="n"/>
      <c r="Y153" s="677" t="n"/>
      <c r="Z153" s="677" t="n"/>
    </row>
    <row r="154" ht="14.25" customHeight="1">
      <c r="A154" s="372" t="inlineStr">
        <is>
          <t>Ветчины</t>
        </is>
      </c>
      <c r="B154" s="625" t="n"/>
      <c r="C154" s="625" t="n"/>
      <c r="D154" s="625" t="n"/>
      <c r="E154" s="625" t="n"/>
      <c r="F154" s="625" t="n"/>
      <c r="G154" s="625" t="n"/>
      <c r="H154" s="625" t="n"/>
      <c r="I154" s="625" t="n"/>
      <c r="J154" s="625" t="n"/>
      <c r="K154" s="625" t="n"/>
      <c r="L154" s="625" t="n"/>
      <c r="M154" s="625" t="n"/>
      <c r="N154" s="625" t="n"/>
      <c r="O154" s="625" t="n"/>
      <c r="P154" s="625" t="n"/>
      <c r="Q154" s="625" t="n"/>
      <c r="R154" s="625" t="n"/>
      <c r="S154" s="625" t="n"/>
      <c r="T154" s="625" t="n"/>
      <c r="U154" s="625" t="n"/>
      <c r="V154" s="625" t="n"/>
      <c r="W154" s="625" t="n"/>
      <c r="X154" s="625" t="n"/>
      <c r="Y154" s="372" t="n"/>
      <c r="Z154" s="372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3" t="n">
        <v>4680115882935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СК3</t>
        </is>
      </c>
      <c r="M155" s="38" t="n">
        <v>50</v>
      </c>
      <c r="N155" s="753" t="inlineStr">
        <is>
          <t>Ветчина «Сочинка с сочным окороком» Весовой п/а ТМ «Стародворье»</t>
        </is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3" t="n">
        <v>4680115880764</v>
      </c>
      <c r="E156" s="637" t="n"/>
      <c r="F156" s="669" t="n">
        <v>0.35</v>
      </c>
      <c r="G156" s="38" t="n">
        <v>6</v>
      </c>
      <c r="H156" s="669" t="n">
        <v>2.1</v>
      </c>
      <c r="I156" s="669" t="n">
        <v>2.3</v>
      </c>
      <c r="J156" s="38" t="n">
        <v>156</v>
      </c>
      <c r="K156" s="38" t="inlineStr">
        <is>
          <t>12</t>
        </is>
      </c>
      <c r="L156" s="39" t="inlineStr">
        <is>
          <t>СК1</t>
        </is>
      </c>
      <c r="M156" s="38" t="n">
        <v>50</v>
      </c>
      <c r="N156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0" t="inlineStr">
        <is>
          <t>КИ</t>
        </is>
      </c>
    </row>
    <row r="157">
      <c r="A157" s="381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625" t="n"/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72" t="inlineStr">
        <is>
          <t>Копченые колбасы</t>
        </is>
      </c>
      <c r="B159" s="625" t="n"/>
      <c r="C159" s="625" t="n"/>
      <c r="D159" s="625" t="n"/>
      <c r="E159" s="625" t="n"/>
      <c r="F159" s="625" t="n"/>
      <c r="G159" s="625" t="n"/>
      <c r="H159" s="625" t="n"/>
      <c r="I159" s="625" t="n"/>
      <c r="J159" s="625" t="n"/>
      <c r="K159" s="625" t="n"/>
      <c r="L159" s="625" t="n"/>
      <c r="M159" s="625" t="n"/>
      <c r="N159" s="625" t="n"/>
      <c r="O159" s="625" t="n"/>
      <c r="P159" s="625" t="n"/>
      <c r="Q159" s="625" t="n"/>
      <c r="R159" s="625" t="n"/>
      <c r="S159" s="625" t="n"/>
      <c r="T159" s="625" t="n"/>
      <c r="U159" s="625" t="n"/>
      <c r="V159" s="625" t="n"/>
      <c r="W159" s="625" t="n"/>
      <c r="X159" s="625" t="n"/>
      <c r="Y159" s="372" t="n"/>
      <c r="Z159" s="372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3" t="n">
        <v>4680115882683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3" t="n">
        <v>4680115882690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3" t="n">
        <v>4680115882669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3" t="n">
        <v>4680115882676</v>
      </c>
      <c r="E163" s="637" t="n"/>
      <c r="F163" s="669" t="n">
        <v>0.9</v>
      </c>
      <c r="G163" s="38" t="n">
        <v>6</v>
      </c>
      <c r="H163" s="669" t="n">
        <v>5.4</v>
      </c>
      <c r="I163" s="66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3" s="671" t="n"/>
      <c r="P163" s="671" t="n"/>
      <c r="Q163" s="671" t="n"/>
      <c r="R163" s="637" t="n"/>
      <c r="S163" s="40" t="inlineStr"/>
      <c r="T163" s="40" t="inlineStr"/>
      <c r="U163" s="41" t="inlineStr">
        <is>
          <t>кг</t>
        </is>
      </c>
      <c r="V163" s="672" t="n">
        <v>0</v>
      </c>
      <c r="W163" s="67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>
      <c r="A164" s="381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кор</t>
        </is>
      </c>
      <c r="V164" s="676">
        <f>IFERROR(V160/H160,"0")+IFERROR(V161/H161,"0")+IFERROR(V162/H162,"0")+IFERROR(V163/H163,"0")</f>
        <v/>
      </c>
      <c r="W164" s="676">
        <f>IFERROR(W160/H160,"0")+IFERROR(W161/H161,"0")+IFERROR(W162/H162,"0")+IFERROR(W163/H163,"0")</f>
        <v/>
      </c>
      <c r="X164" s="676">
        <f>IFERROR(IF(X160="",0,X160),"0")+IFERROR(IF(X161="",0,X161),"0")+IFERROR(IF(X162="",0,X162),"0")+IFERROR(IF(X163="",0,X163),"0")</f>
        <v/>
      </c>
      <c r="Y164" s="677" t="n"/>
      <c r="Z164" s="677" t="n"/>
    </row>
    <row r="165">
      <c r="A165" s="625" t="n"/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74" t="n"/>
      <c r="N165" s="675" t="inlineStr">
        <is>
          <t>Итого</t>
        </is>
      </c>
      <c r="O165" s="645" t="n"/>
      <c r="P165" s="645" t="n"/>
      <c r="Q165" s="645" t="n"/>
      <c r="R165" s="645" t="n"/>
      <c r="S165" s="645" t="n"/>
      <c r="T165" s="646" t="n"/>
      <c r="U165" s="43" t="inlineStr">
        <is>
          <t>кг</t>
        </is>
      </c>
      <c r="V165" s="676">
        <f>IFERROR(SUM(V160:V163),"0")</f>
        <v/>
      </c>
      <c r="W165" s="676">
        <f>IFERROR(SUM(W160:W163),"0")</f>
        <v/>
      </c>
      <c r="X165" s="43" t="n"/>
      <c r="Y165" s="677" t="n"/>
      <c r="Z165" s="677" t="n"/>
    </row>
    <row r="166" ht="14.25" customHeight="1">
      <c r="A166" s="372" t="inlineStr">
        <is>
          <t>Сосиски</t>
        </is>
      </c>
      <c r="B166" s="625" t="n"/>
      <c r="C166" s="625" t="n"/>
      <c r="D166" s="625" t="n"/>
      <c r="E166" s="625" t="n"/>
      <c r="F166" s="625" t="n"/>
      <c r="G166" s="625" t="n"/>
      <c r="H166" s="625" t="n"/>
      <c r="I166" s="625" t="n"/>
      <c r="J166" s="625" t="n"/>
      <c r="K166" s="625" t="n"/>
      <c r="L166" s="625" t="n"/>
      <c r="M166" s="625" t="n"/>
      <c r="N166" s="625" t="n"/>
      <c r="O166" s="625" t="n"/>
      <c r="P166" s="625" t="n"/>
      <c r="Q166" s="625" t="n"/>
      <c r="R166" s="625" t="n"/>
      <c r="S166" s="625" t="n"/>
      <c r="T166" s="625" t="n"/>
      <c r="U166" s="625" t="n"/>
      <c r="V166" s="625" t="n"/>
      <c r="W166" s="625" t="n"/>
      <c r="X166" s="625" t="n"/>
      <c r="Y166" s="372" t="n"/>
      <c r="Z166" s="372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3" t="n">
        <v>4680115881556</v>
      </c>
      <c r="E167" s="637" t="n"/>
      <c r="F167" s="669" t="n">
        <v>1</v>
      </c>
      <c r="G167" s="38" t="n">
        <v>4</v>
      </c>
      <c r="H167" s="669" t="n">
        <v>4</v>
      </c>
      <c r="I167" s="669" t="n">
        <v>4.408</v>
      </c>
      <c r="J167" s="38" t="n">
        <v>104</v>
      </c>
      <c r="K167" s="38" t="inlineStr">
        <is>
          <t>8</t>
        </is>
      </c>
      <c r="L167" s="39" t="inlineStr">
        <is>
          <t>СК3</t>
        </is>
      </c>
      <c r="M167" s="38" t="n">
        <v>45</v>
      </c>
      <c r="N167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IFERROR(IF(W167=0,"",ROUNDUP(W167/H167,0)*0.01196),"")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P003672</t>
        </is>
      </c>
      <c r="C168" s="37" t="n">
        <v>4301051538</v>
      </c>
      <c r="D168" s="373" t="n">
        <v>4680115880573</v>
      </c>
      <c r="E168" s="637" t="n"/>
      <c r="F168" s="669" t="n">
        <v>1.45</v>
      </c>
      <c r="G168" s="38" t="n">
        <v>6</v>
      </c>
      <c r="H168" s="669" t="n">
        <v>8.699999999999999</v>
      </c>
      <c r="I168" s="669" t="n">
        <v>9.263999999999999</v>
      </c>
      <c r="J168" s="38" t="n">
        <v>56</v>
      </c>
      <c r="K168" s="38" t="inlineStr">
        <is>
          <t>8</t>
        </is>
      </c>
      <c r="L168" s="39" t="inlineStr">
        <is>
          <t>СК2</t>
        </is>
      </c>
      <c r="M168" s="38" t="n">
        <v>45</v>
      </c>
      <c r="N168" s="760" t="inlineStr">
        <is>
          <t>Сосиски «Сочинки» Весовой п/а ТМ «Стародворье»</t>
        </is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3" t="n">
        <v>4680115881594</v>
      </c>
      <c r="E169" s="637" t="n"/>
      <c r="F169" s="669" t="n">
        <v>1.35</v>
      </c>
      <c r="G169" s="38" t="n">
        <v>6</v>
      </c>
      <c r="H169" s="669" t="n">
        <v>8.1</v>
      </c>
      <c r="I169" s="669" t="n">
        <v>8.664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8" t="n">
        <v>40</v>
      </c>
      <c r="N169" s="7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P003581</t>
        </is>
      </c>
      <c r="C170" s="37" t="n">
        <v>4301051505</v>
      </c>
      <c r="D170" s="373" t="n">
        <v>4680115881587</v>
      </c>
      <c r="E170" s="637" t="n"/>
      <c r="F170" s="669" t="n">
        <v>1</v>
      </c>
      <c r="G170" s="38" t="n">
        <v>4</v>
      </c>
      <c r="H170" s="669" t="n">
        <v>4</v>
      </c>
      <c r="I170" s="669" t="n">
        <v>4.408</v>
      </c>
      <c r="J170" s="38" t="n">
        <v>104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 t="inlineStr">
        <is>
          <t>Сосиски «Сочинки по-баварски с сыром» вес п/а ТМ «Стародворье» 1,0 кг</t>
        </is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3" t="n">
        <v>4680115880962</v>
      </c>
      <c r="E171" s="637" t="n"/>
      <c r="F171" s="669" t="n">
        <v>1.3</v>
      </c>
      <c r="G171" s="38" t="n">
        <v>6</v>
      </c>
      <c r="H171" s="669" t="n">
        <v>7.8</v>
      </c>
      <c r="I171" s="669" t="n">
        <v>8.364000000000001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3" t="n">
        <v>4680115881617</v>
      </c>
      <c r="E172" s="637" t="n"/>
      <c r="F172" s="669" t="n">
        <v>1.35</v>
      </c>
      <c r="G172" s="38" t="n">
        <v>6</v>
      </c>
      <c r="H172" s="669" t="n">
        <v>8.1</v>
      </c>
      <c r="I172" s="669" t="n">
        <v>8.646000000000001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P003475</t>
        </is>
      </c>
      <c r="C173" s="37" t="n">
        <v>4301051487</v>
      </c>
      <c r="D173" s="373" t="n">
        <v>4680115881228</v>
      </c>
      <c r="E173" s="637" t="n"/>
      <c r="F173" s="669" t="n">
        <v>0.4</v>
      </c>
      <c r="G173" s="38" t="n">
        <v>6</v>
      </c>
      <c r="H173" s="669" t="n">
        <v>2.4</v>
      </c>
      <c r="I173" s="669" t="n">
        <v>2.672</v>
      </c>
      <c r="J173" s="38" t="n">
        <v>156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0,4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IFERROR(IF(W173=0,"",ROUNDUP(W173/H173,0)*0.00753),"")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P003580</t>
        </is>
      </c>
      <c r="C174" s="37" t="n">
        <v>4301051506</v>
      </c>
      <c r="D174" s="373" t="n">
        <v>4680115881037</v>
      </c>
      <c r="E174" s="637" t="n"/>
      <c r="F174" s="669" t="n">
        <v>0.84</v>
      </c>
      <c r="G174" s="38" t="n">
        <v>4</v>
      </c>
      <c r="H174" s="669" t="n">
        <v>3.36</v>
      </c>
      <c r="I174" s="669" t="n">
        <v>3.618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66" t="inlineStr">
        <is>
          <t>Сосиски «Сочинки по-баварски с сыром» Фикс.вес 0,84 кг п/а мгс ТМ «Стародворье»</t>
        </is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3" t="n">
        <v>4680115881211</v>
      </c>
      <c r="E175" s="637" t="n"/>
      <c r="F175" s="669" t="n">
        <v>0.4</v>
      </c>
      <c r="G175" s="38" t="n">
        <v>6</v>
      </c>
      <c r="H175" s="669" t="n">
        <v>2.4</v>
      </c>
      <c r="I175" s="669" t="n">
        <v>2.6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3" t="n">
        <v>4680115881020</v>
      </c>
      <c r="E176" s="637" t="n"/>
      <c r="F176" s="669" t="n">
        <v>0.84</v>
      </c>
      <c r="G176" s="38" t="n">
        <v>4</v>
      </c>
      <c r="H176" s="669" t="n">
        <v>3.36</v>
      </c>
      <c r="I176" s="669" t="n">
        <v>3.57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3" t="n">
        <v>4680115882195</v>
      </c>
      <c r="E177" s="637" t="n"/>
      <c r="F177" s="669" t="n">
        <v>0.4</v>
      </c>
      <c r="G177" s="38" t="n">
        <v>6</v>
      </c>
      <c r="H177" s="669" t="n">
        <v>2.4</v>
      </c>
      <c r="I177" s="669" t="n">
        <v>2.69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3" t="n">
        <v>4680115882607</v>
      </c>
      <c r="E178" s="637" t="n"/>
      <c r="F178" s="669" t="n">
        <v>0.3</v>
      </c>
      <c r="G178" s="38" t="n">
        <v>6</v>
      </c>
      <c r="H178" s="669" t="n">
        <v>1.8</v>
      </c>
      <c r="I178" s="669" t="n">
        <v>2.072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3" t="n">
        <v>4680115880092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3" t="n">
        <v>4680115880221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3" t="n">
        <v>4680115882942</v>
      </c>
      <c r="E181" s="637" t="n"/>
      <c r="F181" s="669" t="n">
        <v>0.3</v>
      </c>
      <c r="G181" s="38" t="n">
        <v>6</v>
      </c>
      <c r="H181" s="669" t="n">
        <v>1.8</v>
      </c>
      <c r="I181" s="669" t="n">
        <v>2.072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3" t="n">
        <v>4680115880504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3" t="n">
        <v>4680115882164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2.678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>
      <c r="A184" s="381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кор</t>
        </is>
      </c>
      <c r="V184" s="676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6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/>
      </c>
      <c r="X184" s="676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/>
      </c>
      <c r="Y184" s="677" t="n"/>
      <c r="Z184" s="677" t="n"/>
    </row>
    <row r="185">
      <c r="A185" s="625" t="n"/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74" t="n"/>
      <c r="N185" s="675" t="inlineStr">
        <is>
          <t>Итого</t>
        </is>
      </c>
      <c r="O185" s="645" t="n"/>
      <c r="P185" s="645" t="n"/>
      <c r="Q185" s="645" t="n"/>
      <c r="R185" s="645" t="n"/>
      <c r="S185" s="645" t="n"/>
      <c r="T185" s="646" t="n"/>
      <c r="U185" s="43" t="inlineStr">
        <is>
          <t>кг</t>
        </is>
      </c>
      <c r="V185" s="676">
        <f>IFERROR(SUM(V167:V183),"0")</f>
        <v/>
      </c>
      <c r="W185" s="676">
        <f>IFERROR(SUM(W167:W183),"0")</f>
        <v/>
      </c>
      <c r="X185" s="43" t="n"/>
      <c r="Y185" s="677" t="n"/>
      <c r="Z185" s="677" t="n"/>
    </row>
    <row r="186" ht="14.25" customHeight="1">
      <c r="A186" s="372" t="inlineStr">
        <is>
          <t>Сардельки</t>
        </is>
      </c>
      <c r="B186" s="625" t="n"/>
      <c r="C186" s="625" t="n"/>
      <c r="D186" s="625" t="n"/>
      <c r="E186" s="625" t="n"/>
      <c r="F186" s="625" t="n"/>
      <c r="G186" s="625" t="n"/>
      <c r="H186" s="625" t="n"/>
      <c r="I186" s="625" t="n"/>
      <c r="J186" s="625" t="n"/>
      <c r="K186" s="625" t="n"/>
      <c r="L186" s="625" t="n"/>
      <c r="M186" s="625" t="n"/>
      <c r="N186" s="625" t="n"/>
      <c r="O186" s="625" t="n"/>
      <c r="P186" s="625" t="n"/>
      <c r="Q186" s="625" t="n"/>
      <c r="R186" s="625" t="n"/>
      <c r="S186" s="625" t="n"/>
      <c r="T186" s="625" t="n"/>
      <c r="U186" s="625" t="n"/>
      <c r="V186" s="625" t="n"/>
      <c r="W186" s="625" t="n"/>
      <c r="X186" s="625" t="n"/>
      <c r="Y186" s="372" t="n"/>
      <c r="Z186" s="372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3" t="n">
        <v>4680115880801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3" t="n">
        <v>4680115880818</v>
      </c>
      <c r="E188" s="637" t="n"/>
      <c r="F188" s="669" t="n">
        <v>0.4</v>
      </c>
      <c r="G188" s="38" t="n">
        <v>6</v>
      </c>
      <c r="H188" s="669" t="n">
        <v>2.4</v>
      </c>
      <c r="I188" s="66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8" s="671" t="n"/>
      <c r="P188" s="671" t="n"/>
      <c r="Q188" s="671" t="n"/>
      <c r="R188" s="637" t="n"/>
      <c r="S188" s="40" t="inlineStr"/>
      <c r="T188" s="40" t="inlineStr"/>
      <c r="U188" s="41" t="inlineStr">
        <is>
          <t>кг</t>
        </is>
      </c>
      <c r="V188" s="672" t="n">
        <v>0</v>
      </c>
      <c r="W188" s="6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>
      <c r="A189" s="381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кор</t>
        </is>
      </c>
      <c r="V189" s="676">
        <f>IFERROR(V187/H187,"0")+IFERROR(V188/H188,"0")</f>
        <v/>
      </c>
      <c r="W189" s="676">
        <f>IFERROR(W187/H187,"0")+IFERROR(W188/H188,"0")</f>
        <v/>
      </c>
      <c r="X189" s="676">
        <f>IFERROR(IF(X187="",0,X187),"0")+IFERROR(IF(X188="",0,X188),"0")</f>
        <v/>
      </c>
      <c r="Y189" s="677" t="n"/>
      <c r="Z189" s="677" t="n"/>
    </row>
    <row r="190">
      <c r="A190" s="625" t="n"/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74" t="n"/>
      <c r="N190" s="675" t="inlineStr">
        <is>
          <t>Итого</t>
        </is>
      </c>
      <c r="O190" s="645" t="n"/>
      <c r="P190" s="645" t="n"/>
      <c r="Q190" s="645" t="n"/>
      <c r="R190" s="645" t="n"/>
      <c r="S190" s="645" t="n"/>
      <c r="T190" s="646" t="n"/>
      <c r="U190" s="43" t="inlineStr">
        <is>
          <t>кг</t>
        </is>
      </c>
      <c r="V190" s="676">
        <f>IFERROR(SUM(V187:V188),"0")</f>
        <v/>
      </c>
      <c r="W190" s="676">
        <f>IFERROR(SUM(W187:W188),"0")</f>
        <v/>
      </c>
      <c r="X190" s="43" t="n"/>
      <c r="Y190" s="677" t="n"/>
      <c r="Z190" s="677" t="n"/>
    </row>
    <row r="191" ht="16.5" customHeight="1">
      <c r="A191" s="371" t="inlineStr">
        <is>
          <t>Бордо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1" t="n"/>
      <c r="Z191" s="371" t="n"/>
    </row>
    <row r="192" ht="14.25" customHeight="1">
      <c r="A192" s="372" t="inlineStr">
        <is>
          <t>Вареные колбасы</t>
        </is>
      </c>
      <c r="B192" s="625" t="n"/>
      <c r="C192" s="625" t="n"/>
      <c r="D192" s="625" t="n"/>
      <c r="E192" s="625" t="n"/>
      <c r="F192" s="625" t="n"/>
      <c r="G192" s="625" t="n"/>
      <c r="H192" s="625" t="n"/>
      <c r="I192" s="625" t="n"/>
      <c r="J192" s="625" t="n"/>
      <c r="K192" s="625" t="n"/>
      <c r="L192" s="625" t="n"/>
      <c r="M192" s="625" t="n"/>
      <c r="N192" s="625" t="n"/>
      <c r="O192" s="625" t="n"/>
      <c r="P192" s="625" t="n"/>
      <c r="Q192" s="625" t="n"/>
      <c r="R192" s="625" t="n"/>
      <c r="S192" s="625" t="n"/>
      <c r="T192" s="625" t="n"/>
      <c r="U192" s="625" t="n"/>
      <c r="V192" s="625" t="n"/>
      <c r="W192" s="625" t="n"/>
      <c r="X192" s="625" t="n"/>
      <c r="Y192" s="372" t="n"/>
      <c r="Z192" s="372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3" t="n">
        <v>4607091387445</v>
      </c>
      <c r="E193" s="637" t="n"/>
      <c r="F193" s="669" t="n">
        <v>0.9</v>
      </c>
      <c r="G193" s="38" t="n">
        <v>10</v>
      </c>
      <c r="H193" s="669" t="n">
        <v>9</v>
      </c>
      <c r="I193" s="669" t="n">
        <v>9.630000000000001</v>
      </c>
      <c r="J193" s="38" t="n">
        <v>56</v>
      </c>
      <c r="K193" s="38" t="inlineStr">
        <is>
          <t>8</t>
        </is>
      </c>
      <c r="L193" s="39" t="inlineStr">
        <is>
          <t>СК1</t>
        </is>
      </c>
      <c r="M193" s="38" t="n">
        <v>31</v>
      </c>
      <c r="N193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IFERROR(IF(W193=0,"",ROUNDUP(W193/H193,0)*0.02175),"")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48</v>
      </c>
      <c r="K194" s="38" t="inlineStr">
        <is>
          <t>8</t>
        </is>
      </c>
      <c r="L194" s="39" t="inlineStr">
        <is>
          <t>ВЗ</t>
        </is>
      </c>
      <c r="M194" s="38" t="n">
        <v>55</v>
      </c>
      <c r="N194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IFERROR(IF(W194=0,"",ROUNDUP(W194/H194,0)*0.02039),"")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3" t="n">
        <v>4607091386004</v>
      </c>
      <c r="E195" s="637" t="n"/>
      <c r="F195" s="669" t="n">
        <v>1.35</v>
      </c>
      <c r="G195" s="38" t="n">
        <v>8</v>
      </c>
      <c r="H195" s="669" t="n">
        <v>10.8</v>
      </c>
      <c r="I195" s="669" t="n">
        <v>11.28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55</v>
      </c>
      <c r="N195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3" t="n">
        <v>4607091386073</v>
      </c>
      <c r="E196" s="637" t="n"/>
      <c r="F196" s="669" t="n">
        <v>0.9</v>
      </c>
      <c r="G196" s="38" t="n">
        <v>10</v>
      </c>
      <c r="H196" s="669" t="n">
        <v>9</v>
      </c>
      <c r="I196" s="66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3" t="n">
        <v>4607091387322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3" t="n">
        <v>4607091387377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3" t="n">
        <v>4607091387353</v>
      </c>
      <c r="E200" s="637" t="n"/>
      <c r="F200" s="669" t="n">
        <v>1.35</v>
      </c>
      <c r="G200" s="38" t="n">
        <v>8</v>
      </c>
      <c r="H200" s="669" t="n">
        <v>10.8</v>
      </c>
      <c r="I200" s="669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3" t="n">
        <v>4607091386011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3" t="n">
        <v>4607091387308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3" t="n">
        <v>4607091387339</v>
      </c>
      <c r="E203" s="637" t="n"/>
      <c r="F203" s="669" t="n">
        <v>0.5</v>
      </c>
      <c r="G203" s="38" t="n">
        <v>10</v>
      </c>
      <c r="H203" s="669" t="n">
        <v>5</v>
      </c>
      <c r="I203" s="669" t="n">
        <v>5.24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3" t="n">
        <v>4680115882638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3" t="n">
        <v>4680115881938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3" t="n">
        <v>4607091387346</v>
      </c>
      <c r="E206" s="637" t="n"/>
      <c r="F206" s="669" t="n">
        <v>0.4</v>
      </c>
      <c r="G206" s="38" t="n">
        <v>10</v>
      </c>
      <c r="H206" s="669" t="n">
        <v>4</v>
      </c>
      <c r="I206" s="669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81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кор</t>
        </is>
      </c>
      <c r="V207" s="676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/>
      </c>
      <c r="W207" s="676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/>
      </c>
      <c r="X207" s="676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/>
      </c>
      <c r="Y207" s="677" t="n"/>
      <c r="Z207" s="677" t="n"/>
    </row>
    <row r="208">
      <c r="A208" s="625" t="n"/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74" t="n"/>
      <c r="N208" s="675" t="inlineStr">
        <is>
          <t>Итого</t>
        </is>
      </c>
      <c r="O208" s="645" t="n"/>
      <c r="P208" s="645" t="n"/>
      <c r="Q208" s="645" t="n"/>
      <c r="R208" s="645" t="n"/>
      <c r="S208" s="645" t="n"/>
      <c r="T208" s="646" t="n"/>
      <c r="U208" s="43" t="inlineStr">
        <is>
          <t>кг</t>
        </is>
      </c>
      <c r="V208" s="676">
        <f>IFERROR(SUM(V193:V206),"0")</f>
        <v/>
      </c>
      <c r="W208" s="676">
        <f>IFERROR(SUM(W193:W206),"0")</f>
        <v/>
      </c>
      <c r="X208" s="43" t="n"/>
      <c r="Y208" s="677" t="n"/>
      <c r="Z208" s="677" t="n"/>
    </row>
    <row r="209" ht="14.25" customHeight="1">
      <c r="A209" s="372" t="inlineStr">
        <is>
          <t>Ветчины</t>
        </is>
      </c>
      <c r="B209" s="625" t="n"/>
      <c r="C209" s="625" t="n"/>
      <c r="D209" s="625" t="n"/>
      <c r="E209" s="625" t="n"/>
      <c r="F209" s="625" t="n"/>
      <c r="G209" s="625" t="n"/>
      <c r="H209" s="625" t="n"/>
      <c r="I209" s="625" t="n"/>
      <c r="J209" s="625" t="n"/>
      <c r="K209" s="625" t="n"/>
      <c r="L209" s="625" t="n"/>
      <c r="M209" s="625" t="n"/>
      <c r="N209" s="625" t="n"/>
      <c r="O209" s="625" t="n"/>
      <c r="P209" s="625" t="n"/>
      <c r="Q209" s="625" t="n"/>
      <c r="R209" s="625" t="n"/>
      <c r="S209" s="625" t="n"/>
      <c r="T209" s="625" t="n"/>
      <c r="U209" s="625" t="n"/>
      <c r="V209" s="625" t="n"/>
      <c r="W209" s="625" t="n"/>
      <c r="X209" s="625" t="n"/>
      <c r="Y209" s="372" t="n"/>
      <c r="Z209" s="372" t="n"/>
    </row>
    <row r="210" ht="27" customHeight="1">
      <c r="A210" s="64" t="inlineStr">
        <is>
          <t>SU002788</t>
        </is>
      </c>
      <c r="B210" s="64" t="inlineStr">
        <is>
          <t>P003190</t>
        </is>
      </c>
      <c r="C210" s="37" t="n">
        <v>4301020254</v>
      </c>
      <c r="D210" s="373" t="n">
        <v>4680115881914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8" t="inlineStr">
        <is>
          <t>КИ</t>
        </is>
      </c>
    </row>
    <row r="211">
      <c r="A211" s="381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кор</t>
        </is>
      </c>
      <c r="V211" s="676">
        <f>IFERROR(V210/H210,"0")</f>
        <v/>
      </c>
      <c r="W211" s="676">
        <f>IFERROR(W210/H210,"0")</f>
        <v/>
      </c>
      <c r="X211" s="676">
        <f>IFERROR(IF(X210="",0,X210),"0")</f>
        <v/>
      </c>
      <c r="Y211" s="677" t="n"/>
      <c r="Z211" s="677" t="n"/>
    </row>
    <row r="212">
      <c r="A212" s="625" t="n"/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кг</t>
        </is>
      </c>
      <c r="V212" s="676">
        <f>IFERROR(SUM(V210:V210),"0")</f>
        <v/>
      </c>
      <c r="W212" s="676">
        <f>IFERROR(SUM(W210:W210),"0")</f>
        <v/>
      </c>
      <c r="X212" s="43" t="n"/>
      <c r="Y212" s="677" t="n"/>
      <c r="Z212" s="677" t="n"/>
    </row>
    <row r="213" ht="14.25" customHeight="1">
      <c r="A213" s="372" t="inlineStr">
        <is>
          <t>Копченые колбасы</t>
        </is>
      </c>
      <c r="B213" s="625" t="n"/>
      <c r="C213" s="625" t="n"/>
      <c r="D213" s="625" t="n"/>
      <c r="E213" s="625" t="n"/>
      <c r="F213" s="625" t="n"/>
      <c r="G213" s="625" t="n"/>
      <c r="H213" s="625" t="n"/>
      <c r="I213" s="625" t="n"/>
      <c r="J213" s="625" t="n"/>
      <c r="K213" s="625" t="n"/>
      <c r="L213" s="625" t="n"/>
      <c r="M213" s="625" t="n"/>
      <c r="N213" s="625" t="n"/>
      <c r="O213" s="625" t="n"/>
      <c r="P213" s="625" t="n"/>
      <c r="Q213" s="625" t="n"/>
      <c r="R213" s="625" t="n"/>
      <c r="S213" s="625" t="n"/>
      <c r="T213" s="625" t="n"/>
      <c r="U213" s="625" t="n"/>
      <c r="V213" s="625" t="n"/>
      <c r="W213" s="625" t="n"/>
      <c r="X213" s="625" t="n"/>
      <c r="Y213" s="372" t="n"/>
      <c r="Z213" s="372" t="n"/>
    </row>
    <row r="214" ht="27" customHeight="1">
      <c r="A214" s="64" t="inlineStr">
        <is>
          <t>SU001820</t>
        </is>
      </c>
      <c r="B214" s="64" t="inlineStr">
        <is>
          <t>P001820</t>
        </is>
      </c>
      <c r="C214" s="37" t="n">
        <v>4301030878</v>
      </c>
      <c r="D214" s="373" t="n">
        <v>4607091387193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35</v>
      </c>
      <c r="N214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SU001822</t>
        </is>
      </c>
      <c r="B215" s="64" t="inlineStr">
        <is>
          <t>P003013</t>
        </is>
      </c>
      <c r="C215" s="37" t="n">
        <v>4301031153</v>
      </c>
      <c r="D215" s="373" t="n">
        <v>4607091387230</v>
      </c>
      <c r="E215" s="637" t="n"/>
      <c r="F215" s="669" t="n">
        <v>0.7</v>
      </c>
      <c r="G215" s="38" t="n">
        <v>6</v>
      </c>
      <c r="H215" s="669" t="n">
        <v>4.2</v>
      </c>
      <c r="I215" s="669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SU002579</t>
        </is>
      </c>
      <c r="B216" s="64" t="inlineStr">
        <is>
          <t>P003012</t>
        </is>
      </c>
      <c r="C216" s="37" t="n">
        <v>4301031152</v>
      </c>
      <c r="D216" s="373" t="n">
        <v>4607091387285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2.23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373" t="n">
        <v>4607091389845</v>
      </c>
      <c r="E217" s="637" t="n"/>
      <c r="F217" s="669" t="n">
        <v>0.35</v>
      </c>
      <c r="G217" s="38" t="n">
        <v>6</v>
      </c>
      <c r="H217" s="669" t="n">
        <v>2.1</v>
      </c>
      <c r="I217" s="669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7" s="671" t="n"/>
      <c r="P217" s="671" t="n"/>
      <c r="Q217" s="671" t="n"/>
      <c r="R217" s="637" t="n"/>
      <c r="S217" s="40" t="inlineStr"/>
      <c r="T217" s="40" t="inlineStr"/>
      <c r="U217" s="41" t="inlineStr">
        <is>
          <t>кг</t>
        </is>
      </c>
      <c r="V217" s="672" t="n">
        <v>0</v>
      </c>
      <c r="W217" s="673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>
      <c r="A218" s="381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кор</t>
        </is>
      </c>
      <c r="V218" s="676">
        <f>IFERROR(V214/H214,"0")+IFERROR(V215/H215,"0")+IFERROR(V216/H216,"0")+IFERROR(V217/H217,"0")</f>
        <v/>
      </c>
      <c r="W218" s="676">
        <f>IFERROR(W214/H214,"0")+IFERROR(W215/H215,"0")+IFERROR(W216/H216,"0")+IFERROR(W217/H217,"0")</f>
        <v/>
      </c>
      <c r="X218" s="676">
        <f>IFERROR(IF(X214="",0,X214),"0")+IFERROR(IF(X215="",0,X215),"0")+IFERROR(IF(X216="",0,X216),"0")+IFERROR(IF(X217="",0,X217),"0")</f>
        <v/>
      </c>
      <c r="Y218" s="677" t="n"/>
      <c r="Z218" s="677" t="n"/>
    </row>
    <row r="219">
      <c r="A219" s="625" t="n"/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74" t="n"/>
      <c r="N219" s="675" t="inlineStr">
        <is>
          <t>Итого</t>
        </is>
      </c>
      <c r="O219" s="645" t="n"/>
      <c r="P219" s="645" t="n"/>
      <c r="Q219" s="645" t="n"/>
      <c r="R219" s="645" t="n"/>
      <c r="S219" s="645" t="n"/>
      <c r="T219" s="646" t="n"/>
      <c r="U219" s="43" t="inlineStr">
        <is>
          <t>кг</t>
        </is>
      </c>
      <c r="V219" s="676">
        <f>IFERROR(SUM(V214:V217),"0")</f>
        <v/>
      </c>
      <c r="W219" s="676">
        <f>IFERROR(SUM(W214:W217),"0")</f>
        <v/>
      </c>
      <c r="X219" s="43" t="n"/>
      <c r="Y219" s="677" t="n"/>
      <c r="Z219" s="677" t="n"/>
    </row>
    <row r="220" ht="14.25" customHeight="1">
      <c r="A220" s="372" t="inlineStr">
        <is>
          <t>Сосиски</t>
        </is>
      </c>
      <c r="B220" s="625" t="n"/>
      <c r="C220" s="625" t="n"/>
      <c r="D220" s="625" t="n"/>
      <c r="E220" s="625" t="n"/>
      <c r="F220" s="625" t="n"/>
      <c r="G220" s="625" t="n"/>
      <c r="H220" s="625" t="n"/>
      <c r="I220" s="625" t="n"/>
      <c r="J220" s="625" t="n"/>
      <c r="K220" s="625" t="n"/>
      <c r="L220" s="625" t="n"/>
      <c r="M220" s="625" t="n"/>
      <c r="N220" s="625" t="n"/>
      <c r="O220" s="625" t="n"/>
      <c r="P220" s="625" t="n"/>
      <c r="Q220" s="625" t="n"/>
      <c r="R220" s="625" t="n"/>
      <c r="S220" s="625" t="n"/>
      <c r="T220" s="625" t="n"/>
      <c r="U220" s="625" t="n"/>
      <c r="V220" s="625" t="n"/>
      <c r="W220" s="625" t="n"/>
      <c r="X220" s="625" t="n"/>
      <c r="Y220" s="372" t="n"/>
      <c r="Z220" s="372" t="n"/>
    </row>
    <row r="221" ht="16.5" customHeight="1">
      <c r="A221" s="64" t="inlineStr">
        <is>
          <t>SU001340</t>
        </is>
      </c>
      <c r="B221" s="64" t="inlineStr">
        <is>
          <t>P002209</t>
        </is>
      </c>
      <c r="C221" s="37" t="n">
        <v>4301051100</v>
      </c>
      <c r="D221" s="373" t="n">
        <v>4607091387766</v>
      </c>
      <c r="E221" s="637" t="n"/>
      <c r="F221" s="669" t="n">
        <v>1.35</v>
      </c>
      <c r="G221" s="38" t="n">
        <v>6</v>
      </c>
      <c r="H221" s="669" t="n">
        <v>8.1</v>
      </c>
      <c r="I221" s="669" t="n">
        <v>8.657999999999999</v>
      </c>
      <c r="J221" s="38" t="n">
        <v>56</v>
      </c>
      <c r="K221" s="38" t="inlineStr">
        <is>
          <t>8</t>
        </is>
      </c>
      <c r="L221" s="39" t="inlineStr">
        <is>
          <t>СК3</t>
        </is>
      </c>
      <c r="M221" s="38" t="n">
        <v>40</v>
      </c>
      <c r="N221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SU001727</t>
        </is>
      </c>
      <c r="B222" s="64" t="inlineStr">
        <is>
          <t>P002205</t>
        </is>
      </c>
      <c r="C222" s="37" t="n">
        <v>4301051116</v>
      </c>
      <c r="D222" s="373" t="n">
        <v>4607091387957</v>
      </c>
      <c r="E222" s="637" t="n"/>
      <c r="F222" s="669" t="n">
        <v>1.3</v>
      </c>
      <c r="G222" s="38" t="n">
        <v>6</v>
      </c>
      <c r="H222" s="669" t="n">
        <v>7.8</v>
      </c>
      <c r="I222" s="669" t="n">
        <v>8.364000000000001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SU001728</t>
        </is>
      </c>
      <c r="B223" s="64" t="inlineStr">
        <is>
          <t>P002207</t>
        </is>
      </c>
      <c r="C223" s="37" t="n">
        <v>4301051115</v>
      </c>
      <c r="D223" s="373" t="n">
        <v>4607091387964</v>
      </c>
      <c r="E223" s="637" t="n"/>
      <c r="F223" s="669" t="n">
        <v>1.35</v>
      </c>
      <c r="G223" s="38" t="n">
        <v>6</v>
      </c>
      <c r="H223" s="669" t="n">
        <v>8.1</v>
      </c>
      <c r="I223" s="669" t="n">
        <v>8.646000000000001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SU003167</t>
        </is>
      </c>
      <c r="B224" s="64" t="inlineStr">
        <is>
          <t>P003363</t>
        </is>
      </c>
      <c r="C224" s="37" t="n">
        <v>4301051461</v>
      </c>
      <c r="D224" s="373" t="n">
        <v>4680115883604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2.372</v>
      </c>
      <c r="J224" s="38" t="n">
        <v>156</v>
      </c>
      <c r="K224" s="38" t="inlineStr">
        <is>
          <t>12</t>
        </is>
      </c>
      <c r="L224" s="39" t="inlineStr">
        <is>
          <t>СК3</t>
        </is>
      </c>
      <c r="M224" s="38" t="n">
        <v>45</v>
      </c>
      <c r="N224" s="800" t="inlineStr">
        <is>
          <t>Сосиски «Баварские»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SU003168</t>
        </is>
      </c>
      <c r="B225" s="64" t="inlineStr">
        <is>
          <t>P003364</t>
        </is>
      </c>
      <c r="C225" s="37" t="n">
        <v>4301051485</v>
      </c>
      <c r="D225" s="373" t="n">
        <v>4680115883567</v>
      </c>
      <c r="E225" s="637" t="n"/>
      <c r="F225" s="669" t="n">
        <v>0.35</v>
      </c>
      <c r="G225" s="38" t="n">
        <v>6</v>
      </c>
      <c r="H225" s="669" t="n">
        <v>2.1</v>
      </c>
      <c r="I225" s="669" t="n">
        <v>2.36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 t="inlineStr">
        <is>
          <t>Сосиски «Баварские с сыром» Фикс.вес 0,35 п/а ТМ «Стародворье»</t>
        </is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16.5" customHeight="1">
      <c r="A226" s="64" t="inlineStr">
        <is>
          <t>SU001341</t>
        </is>
      </c>
      <c r="B226" s="64" t="inlineStr">
        <is>
          <t>P002204</t>
        </is>
      </c>
      <c r="C226" s="37" t="n">
        <v>4301051134</v>
      </c>
      <c r="D226" s="373" t="n">
        <v>4607091381672</v>
      </c>
      <c r="E226" s="637" t="n"/>
      <c r="F226" s="669" t="n">
        <v>0.6</v>
      </c>
      <c r="G226" s="38" t="n">
        <v>6</v>
      </c>
      <c r="H226" s="669" t="n">
        <v>3.6</v>
      </c>
      <c r="I226" s="669" t="n">
        <v>3.876</v>
      </c>
      <c r="J226" s="38" t="n">
        <v>120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SU001763</t>
        </is>
      </c>
      <c r="B227" s="64" t="inlineStr">
        <is>
          <t>P002206</t>
        </is>
      </c>
      <c r="C227" s="37" t="n">
        <v>4301051130</v>
      </c>
      <c r="D227" s="373" t="n">
        <v>4607091387537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2.99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SU001762</t>
        </is>
      </c>
      <c r="B228" s="64" t="inlineStr">
        <is>
          <t>P002208</t>
        </is>
      </c>
      <c r="C228" s="37" t="n">
        <v>4301051132</v>
      </c>
      <c r="D228" s="373" t="n">
        <v>4607091387513</v>
      </c>
      <c r="E228" s="637" t="n"/>
      <c r="F228" s="669" t="n">
        <v>0.45</v>
      </c>
      <c r="G228" s="38" t="n">
        <v>6</v>
      </c>
      <c r="H228" s="669" t="n">
        <v>2.7</v>
      </c>
      <c r="I228" s="669" t="n">
        <v>2.978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SU002619</t>
        </is>
      </c>
      <c r="B229" s="64" t="inlineStr">
        <is>
          <t>P002953</t>
        </is>
      </c>
      <c r="C229" s="37" t="n">
        <v>4301051277</v>
      </c>
      <c r="D229" s="373" t="n">
        <v>4680115880511</v>
      </c>
      <c r="E229" s="637" t="n"/>
      <c r="F229" s="669" t="n">
        <v>0.33</v>
      </c>
      <c r="G229" s="38" t="n">
        <v>6</v>
      </c>
      <c r="H229" s="669" t="n">
        <v>1.98</v>
      </c>
      <c r="I229" s="669" t="n">
        <v>2.18</v>
      </c>
      <c r="J229" s="38" t="n">
        <v>156</v>
      </c>
      <c r="K229" s="38" t="inlineStr">
        <is>
          <t>12</t>
        </is>
      </c>
      <c r="L229" s="39" t="inlineStr">
        <is>
          <t>СК3</t>
        </is>
      </c>
      <c r="M229" s="38" t="n">
        <v>40</v>
      </c>
      <c r="N229" s="80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>
      <c r="A230" s="381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кор</t>
        </is>
      </c>
      <c r="V230" s="676">
        <f>IFERROR(V221/H221,"0")+IFERROR(V222/H222,"0")+IFERROR(V223/H223,"0")+IFERROR(V224/H224,"0")+IFERROR(V225/H225,"0")+IFERROR(V226/H226,"0")+IFERROR(V227/H227,"0")+IFERROR(V228/H228,"0")+IFERROR(V229/H229,"0")</f>
        <v/>
      </c>
      <c r="W230" s="676">
        <f>IFERROR(W221/H221,"0")+IFERROR(W222/H222,"0")+IFERROR(W223/H223,"0")+IFERROR(W224/H224,"0")+IFERROR(W225/H225,"0")+IFERROR(W226/H226,"0")+IFERROR(W227/H227,"0")+IFERROR(W228/H228,"0")+IFERROR(W229/H229,"0")</f>
        <v/>
      </c>
      <c r="X230" s="676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/>
      </c>
      <c r="Y230" s="677" t="n"/>
      <c r="Z230" s="677" t="n"/>
    </row>
    <row r="231">
      <c r="A231" s="625" t="n"/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74" t="n"/>
      <c r="N231" s="675" t="inlineStr">
        <is>
          <t>Итого</t>
        </is>
      </c>
      <c r="O231" s="645" t="n"/>
      <c r="P231" s="645" t="n"/>
      <c r="Q231" s="645" t="n"/>
      <c r="R231" s="645" t="n"/>
      <c r="S231" s="645" t="n"/>
      <c r="T231" s="646" t="n"/>
      <c r="U231" s="43" t="inlineStr">
        <is>
          <t>кг</t>
        </is>
      </c>
      <c r="V231" s="676">
        <f>IFERROR(SUM(V221:V229),"0")</f>
        <v/>
      </c>
      <c r="W231" s="676">
        <f>IFERROR(SUM(W221:W229),"0")</f>
        <v/>
      </c>
      <c r="X231" s="43" t="n"/>
      <c r="Y231" s="677" t="n"/>
      <c r="Z231" s="677" t="n"/>
    </row>
    <row r="232" ht="14.25" customHeight="1">
      <c r="A232" s="372" t="inlineStr">
        <is>
          <t>Сардельки</t>
        </is>
      </c>
      <c r="B232" s="625" t="n"/>
      <c r="C232" s="625" t="n"/>
      <c r="D232" s="625" t="n"/>
      <c r="E232" s="625" t="n"/>
      <c r="F232" s="625" t="n"/>
      <c r="G232" s="625" t="n"/>
      <c r="H232" s="625" t="n"/>
      <c r="I232" s="625" t="n"/>
      <c r="J232" s="625" t="n"/>
      <c r="K232" s="625" t="n"/>
      <c r="L232" s="625" t="n"/>
      <c r="M232" s="625" t="n"/>
      <c r="N232" s="625" t="n"/>
      <c r="O232" s="625" t="n"/>
      <c r="P232" s="625" t="n"/>
      <c r="Q232" s="625" t="n"/>
      <c r="R232" s="625" t="n"/>
      <c r="S232" s="625" t="n"/>
      <c r="T232" s="625" t="n"/>
      <c r="U232" s="625" t="n"/>
      <c r="V232" s="625" t="n"/>
      <c r="W232" s="625" t="n"/>
      <c r="X232" s="625" t="n"/>
      <c r="Y232" s="372" t="n"/>
      <c r="Z232" s="372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3" t="n">
        <v>4607091380880</v>
      </c>
      <c r="E233" s="637" t="n"/>
      <c r="F233" s="669" t="n">
        <v>1.4</v>
      </c>
      <c r="G233" s="38" t="n">
        <v>6</v>
      </c>
      <c r="H233" s="669" t="n">
        <v>8.4</v>
      </c>
      <c r="I233" s="669" t="n">
        <v>8.964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HYPERLINK("https://abi.ru/products/Охлажденные/Стародворье/Бордо/Сардельки/P002061/","Сардельки Нежные Бордо Весовые н/о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3" t="n">
        <v>4607091384482</v>
      </c>
      <c r="E234" s="637" t="n"/>
      <c r="F234" s="669" t="n">
        <v>1.3</v>
      </c>
      <c r="G234" s="38" t="n">
        <v>6</v>
      </c>
      <c r="H234" s="669" t="n">
        <v>7.8</v>
      </c>
      <c r="I234" s="669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3" t="n">
        <v>4607091380897</v>
      </c>
      <c r="E235" s="637" t="n"/>
      <c r="F235" s="669" t="n">
        <v>1.4</v>
      </c>
      <c r="G235" s="38" t="n">
        <v>6</v>
      </c>
      <c r="H235" s="669" t="n">
        <v>8.4</v>
      </c>
      <c r="I235" s="669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8">
        <f>HYPERLINK("https://abi.ru/products/Охлажденные/Стародворье/Бордо/Сардельки/P002036/","Сардельки Шпикачки Бордо Весовые NDX мгс Стародворье")</f>
        <v/>
      </c>
      <c r="O235" s="671" t="n"/>
      <c r="P235" s="671" t="n"/>
      <c r="Q235" s="671" t="n"/>
      <c r="R235" s="637" t="n"/>
      <c r="S235" s="40" t="inlineStr"/>
      <c r="T235" s="40" t="inlineStr"/>
      <c r="U235" s="41" t="inlineStr">
        <is>
          <t>кг</t>
        </is>
      </c>
      <c r="V235" s="672" t="n">
        <v>0</v>
      </c>
      <c r="W235" s="67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>
      <c r="A236" s="381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кор</t>
        </is>
      </c>
      <c r="V236" s="676">
        <f>IFERROR(V233/H233,"0")+IFERROR(V234/H234,"0")+IFERROR(V235/H235,"0")</f>
        <v/>
      </c>
      <c r="W236" s="676">
        <f>IFERROR(W233/H233,"0")+IFERROR(W234/H234,"0")+IFERROR(W235/H235,"0")</f>
        <v/>
      </c>
      <c r="X236" s="676">
        <f>IFERROR(IF(X233="",0,X233),"0")+IFERROR(IF(X234="",0,X234),"0")+IFERROR(IF(X235="",0,X235),"0")</f>
        <v/>
      </c>
      <c r="Y236" s="677" t="n"/>
      <c r="Z236" s="677" t="n"/>
    </row>
    <row r="237">
      <c r="A237" s="625" t="n"/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74" t="n"/>
      <c r="N237" s="675" t="inlineStr">
        <is>
          <t>Итого</t>
        </is>
      </c>
      <c r="O237" s="645" t="n"/>
      <c r="P237" s="645" t="n"/>
      <c r="Q237" s="645" t="n"/>
      <c r="R237" s="645" t="n"/>
      <c r="S237" s="645" t="n"/>
      <c r="T237" s="646" t="n"/>
      <c r="U237" s="43" t="inlineStr">
        <is>
          <t>кг</t>
        </is>
      </c>
      <c r="V237" s="676">
        <f>IFERROR(SUM(V233:V235),"0")</f>
        <v/>
      </c>
      <c r="W237" s="676">
        <f>IFERROR(SUM(W233:W235),"0")</f>
        <v/>
      </c>
      <c r="X237" s="43" t="n"/>
      <c r="Y237" s="677" t="n"/>
      <c r="Z237" s="677" t="n"/>
    </row>
    <row r="238" ht="14.25" customHeight="1">
      <c r="A238" s="372" t="inlineStr">
        <is>
          <t>Сырокопченые колбасы</t>
        </is>
      </c>
      <c r="B238" s="625" t="n"/>
      <c r="C238" s="625" t="n"/>
      <c r="D238" s="625" t="n"/>
      <c r="E238" s="625" t="n"/>
      <c r="F238" s="625" t="n"/>
      <c r="G238" s="625" t="n"/>
      <c r="H238" s="625" t="n"/>
      <c r="I238" s="625" t="n"/>
      <c r="J238" s="625" t="n"/>
      <c r="K238" s="625" t="n"/>
      <c r="L238" s="625" t="n"/>
      <c r="M238" s="625" t="n"/>
      <c r="N238" s="625" t="n"/>
      <c r="O238" s="625" t="n"/>
      <c r="P238" s="625" t="n"/>
      <c r="Q238" s="625" t="n"/>
      <c r="R238" s="625" t="n"/>
      <c r="S238" s="625" t="n"/>
      <c r="T238" s="625" t="n"/>
      <c r="U238" s="625" t="n"/>
      <c r="V238" s="625" t="n"/>
      <c r="W238" s="625" t="n"/>
      <c r="X238" s="625" t="n"/>
      <c r="Y238" s="372" t="n"/>
      <c r="Z238" s="372" t="n"/>
    </row>
    <row r="239" ht="16.5" customHeight="1">
      <c r="A239" s="64" t="inlineStr">
        <is>
          <t>SU001920</t>
        </is>
      </c>
      <c r="B239" s="64" t="inlineStr">
        <is>
          <t>P001900</t>
        </is>
      </c>
      <c r="C239" s="37" t="n">
        <v>4301030232</v>
      </c>
      <c r="D239" s="373" t="n">
        <v>4607091388374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3.28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Княжеская Бордо Весовые б/о терм/п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SU001921</t>
        </is>
      </c>
      <c r="B240" s="64" t="inlineStr">
        <is>
          <t>P001916</t>
        </is>
      </c>
      <c r="C240" s="37" t="n">
        <v>4301030235</v>
      </c>
      <c r="D240" s="373" t="n">
        <v>4607091388381</v>
      </c>
      <c r="E240" s="637" t="n"/>
      <c r="F240" s="669" t="n">
        <v>0.38</v>
      </c>
      <c r="G240" s="38" t="n">
        <v>8</v>
      </c>
      <c r="H240" s="669" t="n">
        <v>3.04</v>
      </c>
      <c r="I240" s="669" t="n">
        <v>3.32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 t="inlineStr">
        <is>
          <t>С/к колбасы Салями Охотничья Бордо Весовые б/о терм/п 180 Стародворье</t>
        </is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SU001869</t>
        </is>
      </c>
      <c r="B241" s="64" t="inlineStr">
        <is>
          <t>P001909</t>
        </is>
      </c>
      <c r="C241" s="37" t="n">
        <v>4301030233</v>
      </c>
      <c r="D241" s="373" t="n">
        <v>4607091388404</v>
      </c>
      <c r="E241" s="637" t="n"/>
      <c r="F241" s="669" t="n">
        <v>0.17</v>
      </c>
      <c r="G241" s="38" t="n">
        <v>15</v>
      </c>
      <c r="H241" s="669" t="n">
        <v>2.55</v>
      </c>
      <c r="I241" s="669" t="n">
        <v>2.9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1" s="671" t="n"/>
      <c r="P241" s="671" t="n"/>
      <c r="Q241" s="671" t="n"/>
      <c r="R241" s="637" t="n"/>
      <c r="S241" s="40" t="inlineStr"/>
      <c r="T241" s="40" t="inlineStr"/>
      <c r="U241" s="41" t="inlineStr">
        <is>
          <t>кг</t>
        </is>
      </c>
      <c r="V241" s="672" t="n">
        <v>0</v>
      </c>
      <c r="W241" s="67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>
      <c r="A242" s="381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кор</t>
        </is>
      </c>
      <c r="V242" s="676">
        <f>IFERROR(V239/H239,"0")+IFERROR(V240/H240,"0")+IFERROR(V241/H241,"0")</f>
        <v/>
      </c>
      <c r="W242" s="676">
        <f>IFERROR(W239/H239,"0")+IFERROR(W240/H240,"0")+IFERROR(W241/H241,"0")</f>
        <v/>
      </c>
      <c r="X242" s="676">
        <f>IFERROR(IF(X239="",0,X239),"0")+IFERROR(IF(X240="",0,X240),"0")+IFERROR(IF(X241="",0,X241),"0")</f>
        <v/>
      </c>
      <c r="Y242" s="677" t="n"/>
      <c r="Z242" s="677" t="n"/>
    </row>
    <row r="243">
      <c r="A243" s="625" t="n"/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74" t="n"/>
      <c r="N243" s="675" t="inlineStr">
        <is>
          <t>Итого</t>
        </is>
      </c>
      <c r="O243" s="645" t="n"/>
      <c r="P243" s="645" t="n"/>
      <c r="Q243" s="645" t="n"/>
      <c r="R243" s="645" t="n"/>
      <c r="S243" s="645" t="n"/>
      <c r="T243" s="646" t="n"/>
      <c r="U243" s="43" t="inlineStr">
        <is>
          <t>кг</t>
        </is>
      </c>
      <c r="V243" s="676">
        <f>IFERROR(SUM(V239:V241),"0")</f>
        <v/>
      </c>
      <c r="W243" s="676">
        <f>IFERROR(SUM(W239:W241),"0")</f>
        <v/>
      </c>
      <c r="X243" s="43" t="n"/>
      <c r="Y243" s="677" t="n"/>
      <c r="Z243" s="677" t="n"/>
    </row>
    <row r="244" ht="14.25" customHeight="1">
      <c r="A244" s="372" t="inlineStr">
        <is>
          <t>Паштеты</t>
        </is>
      </c>
      <c r="B244" s="625" t="n"/>
      <c r="C244" s="625" t="n"/>
      <c r="D244" s="625" t="n"/>
      <c r="E244" s="625" t="n"/>
      <c r="F244" s="625" t="n"/>
      <c r="G244" s="625" t="n"/>
      <c r="H244" s="625" t="n"/>
      <c r="I244" s="625" t="n"/>
      <c r="J244" s="625" t="n"/>
      <c r="K244" s="625" t="n"/>
      <c r="L244" s="625" t="n"/>
      <c r="M244" s="625" t="n"/>
      <c r="N244" s="625" t="n"/>
      <c r="O244" s="625" t="n"/>
      <c r="P244" s="625" t="n"/>
      <c r="Q244" s="625" t="n"/>
      <c r="R244" s="625" t="n"/>
      <c r="S244" s="625" t="n"/>
      <c r="T244" s="625" t="n"/>
      <c r="U244" s="625" t="n"/>
      <c r="V244" s="625" t="n"/>
      <c r="W244" s="625" t="n"/>
      <c r="X244" s="625" t="n"/>
      <c r="Y244" s="372" t="n"/>
      <c r="Z244" s="372" t="n"/>
    </row>
    <row r="245" ht="16.5" customHeight="1">
      <c r="A245" s="64" t="inlineStr">
        <is>
          <t>SU002841</t>
        </is>
      </c>
      <c r="B245" s="64" t="inlineStr">
        <is>
          <t>P003253</t>
        </is>
      </c>
      <c r="C245" s="37" t="n">
        <v>4301180007</v>
      </c>
      <c r="D245" s="373" t="n">
        <v>4680115881808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SU002840</t>
        </is>
      </c>
      <c r="B246" s="64" t="inlineStr">
        <is>
          <t>P003252</t>
        </is>
      </c>
      <c r="C246" s="37" t="n">
        <v>4301180006</v>
      </c>
      <c r="D246" s="373" t="n">
        <v>4680115881822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SU002368</t>
        </is>
      </c>
      <c r="B247" s="64" t="inlineStr">
        <is>
          <t>P002648</t>
        </is>
      </c>
      <c r="C247" s="37" t="n">
        <v>4301180001</v>
      </c>
      <c r="D247" s="373" t="n">
        <v>4680115880016</v>
      </c>
      <c r="E247" s="637" t="n"/>
      <c r="F247" s="669" t="n">
        <v>0.1</v>
      </c>
      <c r="G247" s="38" t="n">
        <v>20</v>
      </c>
      <c r="H247" s="669" t="n">
        <v>2</v>
      </c>
      <c r="I247" s="669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7" s="671" t="n"/>
      <c r="P247" s="671" t="n"/>
      <c r="Q247" s="671" t="n"/>
      <c r="R247" s="637" t="n"/>
      <c r="S247" s="40" t="inlineStr"/>
      <c r="T247" s="40" t="inlineStr"/>
      <c r="U247" s="41" t="inlineStr">
        <is>
          <t>кг</t>
        </is>
      </c>
      <c r="V247" s="672" t="n">
        <v>0</v>
      </c>
      <c r="W247" s="673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>
      <c r="A248" s="381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кор</t>
        </is>
      </c>
      <c r="V248" s="676">
        <f>IFERROR(V245/H245,"0")+IFERROR(V246/H246,"0")+IFERROR(V247/H247,"0")</f>
        <v/>
      </c>
      <c r="W248" s="676">
        <f>IFERROR(W245/H245,"0")+IFERROR(W246/H246,"0")+IFERROR(W247/H247,"0")</f>
        <v/>
      </c>
      <c r="X248" s="676">
        <f>IFERROR(IF(X245="",0,X245),"0")+IFERROR(IF(X246="",0,X246),"0")+IFERROR(IF(X247="",0,X247),"0")</f>
        <v/>
      </c>
      <c r="Y248" s="677" t="n"/>
      <c r="Z248" s="677" t="n"/>
    </row>
    <row r="249">
      <c r="A249" s="625" t="n"/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74" t="n"/>
      <c r="N249" s="675" t="inlineStr">
        <is>
          <t>Итого</t>
        </is>
      </c>
      <c r="O249" s="645" t="n"/>
      <c r="P249" s="645" t="n"/>
      <c r="Q249" s="645" t="n"/>
      <c r="R249" s="645" t="n"/>
      <c r="S249" s="645" t="n"/>
      <c r="T249" s="646" t="n"/>
      <c r="U249" s="43" t="inlineStr">
        <is>
          <t>кг</t>
        </is>
      </c>
      <c r="V249" s="676">
        <f>IFERROR(SUM(V245:V247),"0")</f>
        <v/>
      </c>
      <c r="W249" s="676">
        <f>IFERROR(SUM(W245:W247),"0")</f>
        <v/>
      </c>
      <c r="X249" s="43" t="n"/>
      <c r="Y249" s="677" t="n"/>
      <c r="Z249" s="677" t="n"/>
    </row>
    <row r="250" ht="16.5" customHeight="1">
      <c r="A250" s="371" t="inlineStr">
        <is>
          <t>Фирменная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1" t="n"/>
      <c r="Z250" s="371" t="n"/>
    </row>
    <row r="251" ht="14.25" customHeight="1">
      <c r="A251" s="372" t="inlineStr">
        <is>
          <t>Вареные колбасы</t>
        </is>
      </c>
      <c r="B251" s="625" t="n"/>
      <c r="C251" s="625" t="n"/>
      <c r="D251" s="625" t="n"/>
      <c r="E251" s="625" t="n"/>
      <c r="F251" s="625" t="n"/>
      <c r="G251" s="625" t="n"/>
      <c r="H251" s="625" t="n"/>
      <c r="I251" s="625" t="n"/>
      <c r="J251" s="625" t="n"/>
      <c r="K251" s="625" t="n"/>
      <c r="L251" s="625" t="n"/>
      <c r="M251" s="625" t="n"/>
      <c r="N251" s="625" t="n"/>
      <c r="O251" s="625" t="n"/>
      <c r="P251" s="625" t="n"/>
      <c r="Q251" s="625" t="n"/>
      <c r="R251" s="625" t="n"/>
      <c r="S251" s="625" t="n"/>
      <c r="T251" s="625" t="n"/>
      <c r="U251" s="625" t="n"/>
      <c r="V251" s="625" t="n"/>
      <c r="W251" s="625" t="n"/>
      <c r="X251" s="625" t="n"/>
      <c r="Y251" s="372" t="n"/>
      <c r="Z251" s="372" t="n"/>
    </row>
    <row r="252" ht="27" customHeight="1">
      <c r="A252" s="64" t="inlineStr">
        <is>
          <t>SU001793</t>
        </is>
      </c>
      <c r="B252" s="64" t="inlineStr">
        <is>
          <t>P001793</t>
        </is>
      </c>
      <c r="C252" s="37" t="n">
        <v>4301011315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56</v>
      </c>
      <c r="K252" s="38" t="inlineStr">
        <is>
          <t>8</t>
        </is>
      </c>
      <c r="L252" s="39" t="inlineStr">
        <is>
          <t>СК1</t>
        </is>
      </c>
      <c r="M252" s="38" t="n">
        <v>55</v>
      </c>
      <c r="N252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SU001793</t>
        </is>
      </c>
      <c r="B253" s="64" t="inlineStr">
        <is>
          <t>P002227</t>
        </is>
      </c>
      <c r="C253" s="37" t="n">
        <v>4301011121</v>
      </c>
      <c r="D253" s="373" t="n">
        <v>4607091387421</v>
      </c>
      <c r="E253" s="637" t="n"/>
      <c r="F253" s="669" t="n">
        <v>1.35</v>
      </c>
      <c r="G253" s="38" t="n">
        <v>8</v>
      </c>
      <c r="H253" s="669" t="n">
        <v>10.8</v>
      </c>
      <c r="I253" s="669" t="n">
        <v>11.28</v>
      </c>
      <c r="J253" s="38" t="n">
        <v>48</v>
      </c>
      <c r="K253" s="38" t="inlineStr">
        <is>
          <t>8</t>
        </is>
      </c>
      <c r="L253" s="39" t="inlineStr">
        <is>
          <t>ВЗ</t>
        </is>
      </c>
      <c r="M253" s="38" t="n">
        <v>55</v>
      </c>
      <c r="N253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IFERROR(IF(W253=0,"",ROUNDUP(W253/H253,0)*0.02039),"")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3" t="n">
        <v>4607091387452</v>
      </c>
      <c r="E255" s="637" t="n"/>
      <c r="F255" s="669" t="n">
        <v>1.45</v>
      </c>
      <c r="G255" s="38" t="n">
        <v>8</v>
      </c>
      <c r="H255" s="669" t="n">
        <v>11.6</v>
      </c>
      <c r="I255" s="669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 t="inlineStr">
        <is>
          <t>Вареные колбасы Молочная По-стародворски Фирменная Весовые П/а Стародворье</t>
        </is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SU001792</t>
        </is>
      </c>
      <c r="B256" s="64" t="inlineStr">
        <is>
          <t>P001792</t>
        </is>
      </c>
      <c r="C256" s="37" t="n">
        <v>4301011313</v>
      </c>
      <c r="D256" s="373" t="n">
        <v>4607091385984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SU001794</t>
        </is>
      </c>
      <c r="B257" s="64" t="inlineStr">
        <is>
          <t>P001794</t>
        </is>
      </c>
      <c r="C257" s="37" t="n">
        <v>4301011316</v>
      </c>
      <c r="D257" s="373" t="n">
        <v>4607091387438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5.24</v>
      </c>
      <c r="J257" s="38" t="n">
        <v>120</v>
      </c>
      <c r="K257" s="38" t="inlineStr">
        <is>
          <t>12</t>
        </is>
      </c>
      <c r="L257" s="39" t="inlineStr">
        <is>
          <t>СК1</t>
        </is>
      </c>
      <c r="M257" s="38" t="n">
        <v>55</v>
      </c>
      <c r="N257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SU001795</t>
        </is>
      </c>
      <c r="B258" s="64" t="inlineStr">
        <is>
          <t>P001795</t>
        </is>
      </c>
      <c r="C258" s="37" t="n">
        <v>4301011318</v>
      </c>
      <c r="D258" s="373" t="n">
        <v>4607091387469</v>
      </c>
      <c r="E258" s="637" t="n"/>
      <c r="F258" s="669" t="n">
        <v>0.5</v>
      </c>
      <c r="G258" s="38" t="n">
        <v>10</v>
      </c>
      <c r="H258" s="669" t="n">
        <v>5</v>
      </c>
      <c r="I258" s="669" t="n">
        <v>5.21</v>
      </c>
      <c r="J258" s="38" t="n">
        <v>120</v>
      </c>
      <c r="K258" s="38" t="inlineStr">
        <is>
          <t>12</t>
        </is>
      </c>
      <c r="L258" s="39" t="inlineStr">
        <is>
          <t>СК2</t>
        </is>
      </c>
      <c r="M258" s="38" t="n">
        <v>55</v>
      </c>
      <c r="N258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>
      <c r="A259" s="381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кор</t>
        </is>
      </c>
      <c r="V259" s="676">
        <f>IFERROR(V252/H252,"0")+IFERROR(V253/H253,"0")+IFERROR(V254/H254,"0")+IFERROR(V255/H255,"0")+IFERROR(V256/H256,"0")+IFERROR(V257/H257,"0")+IFERROR(V258/H258,"0")</f>
        <v/>
      </c>
      <c r="W259" s="676">
        <f>IFERROR(W252/H252,"0")+IFERROR(W253/H253,"0")+IFERROR(W254/H254,"0")+IFERROR(W255/H255,"0")+IFERROR(W256/H256,"0")+IFERROR(W257/H257,"0")+IFERROR(W258/H258,"0")</f>
        <v/>
      </c>
      <c r="X259" s="676">
        <f>IFERROR(IF(X252="",0,X252),"0")+IFERROR(IF(X253="",0,X253),"0")+IFERROR(IF(X254="",0,X254),"0")+IFERROR(IF(X255="",0,X255),"0")+IFERROR(IF(X256="",0,X256),"0")+IFERROR(IF(X257="",0,X257),"0")+IFERROR(IF(X258="",0,X258),"0")</f>
        <v/>
      </c>
      <c r="Y259" s="677" t="n"/>
      <c r="Z259" s="677" t="n"/>
    </row>
    <row r="260">
      <c r="A260" s="625" t="n"/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74" t="n"/>
      <c r="N260" s="675" t="inlineStr">
        <is>
          <t>Итого</t>
        </is>
      </c>
      <c r="O260" s="645" t="n"/>
      <c r="P260" s="645" t="n"/>
      <c r="Q260" s="645" t="n"/>
      <c r="R260" s="645" t="n"/>
      <c r="S260" s="645" t="n"/>
      <c r="T260" s="646" t="n"/>
      <c r="U260" s="43" t="inlineStr">
        <is>
          <t>кг</t>
        </is>
      </c>
      <c r="V260" s="676">
        <f>IFERROR(SUM(V252:V258),"0")</f>
        <v/>
      </c>
      <c r="W260" s="676">
        <f>IFERROR(SUM(W252:W258),"0")</f>
        <v/>
      </c>
      <c r="X260" s="43" t="n"/>
      <c r="Y260" s="677" t="n"/>
      <c r="Z260" s="677" t="n"/>
    </row>
    <row r="261" ht="14.25" customHeight="1">
      <c r="A261" s="372" t="inlineStr">
        <is>
          <t>Копченые колбасы</t>
        </is>
      </c>
      <c r="B261" s="625" t="n"/>
      <c r="C261" s="625" t="n"/>
      <c r="D261" s="625" t="n"/>
      <c r="E261" s="625" t="n"/>
      <c r="F261" s="625" t="n"/>
      <c r="G261" s="625" t="n"/>
      <c r="H261" s="625" t="n"/>
      <c r="I261" s="625" t="n"/>
      <c r="J261" s="625" t="n"/>
      <c r="K261" s="625" t="n"/>
      <c r="L261" s="625" t="n"/>
      <c r="M261" s="625" t="n"/>
      <c r="N261" s="625" t="n"/>
      <c r="O261" s="625" t="n"/>
      <c r="P261" s="625" t="n"/>
      <c r="Q261" s="625" t="n"/>
      <c r="R261" s="625" t="n"/>
      <c r="S261" s="625" t="n"/>
      <c r="T261" s="625" t="n"/>
      <c r="U261" s="625" t="n"/>
      <c r="V261" s="625" t="n"/>
      <c r="W261" s="625" t="n"/>
      <c r="X261" s="625" t="n"/>
      <c r="Y261" s="372" t="n"/>
      <c r="Z261" s="372" t="n"/>
    </row>
    <row r="262" ht="27" customHeight="1">
      <c r="A262" s="64" t="inlineStr">
        <is>
          <t>SU001801</t>
        </is>
      </c>
      <c r="B262" s="64" t="inlineStr">
        <is>
          <t>P003014</t>
        </is>
      </c>
      <c r="C262" s="37" t="n">
        <v>4301031154</v>
      </c>
      <c r="D262" s="373" t="n">
        <v>4607091387292</v>
      </c>
      <c r="E262" s="637" t="n"/>
      <c r="F262" s="669" t="n">
        <v>0.73</v>
      </c>
      <c r="G262" s="38" t="n">
        <v>6</v>
      </c>
      <c r="H262" s="669" t="n">
        <v>4.38</v>
      </c>
      <c r="I262" s="669" t="n">
        <v>4.64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27" customHeight="1">
      <c r="A263" s="64" t="inlineStr">
        <is>
          <t>SU000231</t>
        </is>
      </c>
      <c r="B263" s="64" t="inlineStr">
        <is>
          <t>P003015</t>
        </is>
      </c>
      <c r="C263" s="37" t="n">
        <v>4301031155</v>
      </c>
      <c r="D263" s="373" t="n">
        <v>4607091387315</v>
      </c>
      <c r="E263" s="637" t="n"/>
      <c r="F263" s="669" t="n">
        <v>0.7</v>
      </c>
      <c r="G263" s="38" t="n">
        <v>4</v>
      </c>
      <c r="H263" s="669" t="n">
        <v>2.8</v>
      </c>
      <c r="I263" s="669" t="n">
        <v>3.048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3" s="671" t="n"/>
      <c r="P263" s="671" t="n"/>
      <c r="Q263" s="671" t="n"/>
      <c r="R263" s="637" t="n"/>
      <c r="S263" s="40" t="inlineStr"/>
      <c r="T263" s="40" t="inlineStr"/>
      <c r="U263" s="41" t="inlineStr">
        <is>
          <t>кг</t>
        </is>
      </c>
      <c r="V263" s="672" t="n">
        <v>0</v>
      </c>
      <c r="W263" s="6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>
      <c r="A264" s="381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кор</t>
        </is>
      </c>
      <c r="V264" s="676">
        <f>IFERROR(V262/H262,"0")+IFERROR(V263/H263,"0")</f>
        <v/>
      </c>
      <c r="W264" s="676">
        <f>IFERROR(W262/H262,"0")+IFERROR(W263/H263,"0")</f>
        <v/>
      </c>
      <c r="X264" s="676">
        <f>IFERROR(IF(X262="",0,X262),"0")+IFERROR(IF(X263="",0,X263),"0")</f>
        <v/>
      </c>
      <c r="Y264" s="677" t="n"/>
      <c r="Z264" s="677" t="n"/>
    </row>
    <row r="265">
      <c r="A265" s="625" t="n"/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74" t="n"/>
      <c r="N265" s="675" t="inlineStr">
        <is>
          <t>Итого</t>
        </is>
      </c>
      <c r="O265" s="645" t="n"/>
      <c r="P265" s="645" t="n"/>
      <c r="Q265" s="645" t="n"/>
      <c r="R265" s="645" t="n"/>
      <c r="S265" s="645" t="n"/>
      <c r="T265" s="646" t="n"/>
      <c r="U265" s="43" t="inlineStr">
        <is>
          <t>кг</t>
        </is>
      </c>
      <c r="V265" s="676">
        <f>IFERROR(SUM(V262:V263),"0")</f>
        <v/>
      </c>
      <c r="W265" s="676">
        <f>IFERROR(SUM(W262:W263),"0")</f>
        <v/>
      </c>
      <c r="X265" s="43" t="n"/>
      <c r="Y265" s="677" t="n"/>
      <c r="Z265" s="677" t="n"/>
    </row>
    <row r="266" ht="16.5" customHeight="1">
      <c r="A266" s="371" t="inlineStr">
        <is>
          <t>Бавария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1" t="n"/>
      <c r="Z266" s="371" t="n"/>
    </row>
    <row r="267" ht="14.25" customHeight="1">
      <c r="A267" s="372" t="inlineStr">
        <is>
          <t>Копченые колбасы</t>
        </is>
      </c>
      <c r="B267" s="625" t="n"/>
      <c r="C267" s="625" t="n"/>
      <c r="D267" s="625" t="n"/>
      <c r="E267" s="625" t="n"/>
      <c r="F267" s="625" t="n"/>
      <c r="G267" s="625" t="n"/>
      <c r="H267" s="625" t="n"/>
      <c r="I267" s="625" t="n"/>
      <c r="J267" s="625" t="n"/>
      <c r="K267" s="625" t="n"/>
      <c r="L267" s="625" t="n"/>
      <c r="M267" s="625" t="n"/>
      <c r="N267" s="625" t="n"/>
      <c r="O267" s="625" t="n"/>
      <c r="P267" s="625" t="n"/>
      <c r="Q267" s="625" t="n"/>
      <c r="R267" s="625" t="n"/>
      <c r="S267" s="625" t="n"/>
      <c r="T267" s="625" t="n"/>
      <c r="U267" s="625" t="n"/>
      <c r="V267" s="625" t="n"/>
      <c r="W267" s="625" t="n"/>
      <c r="X267" s="625" t="n"/>
      <c r="Y267" s="372" t="n"/>
      <c r="Z267" s="372" t="n"/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3" t="n">
        <v>4607091383836</v>
      </c>
      <c r="E268" s="637" t="n"/>
      <c r="F268" s="669" t="n">
        <v>0.3</v>
      </c>
      <c r="G268" s="38" t="n">
        <v>6</v>
      </c>
      <c r="H268" s="669" t="n">
        <v>1.8</v>
      </c>
      <c r="I268" s="669" t="n">
        <v>2.048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40</v>
      </c>
      <c r="N268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8" s="671" t="n"/>
      <c r="P268" s="671" t="n"/>
      <c r="Q268" s="671" t="n"/>
      <c r="R268" s="637" t="n"/>
      <c r="S268" s="40" t="inlineStr"/>
      <c r="T268" s="40" t="inlineStr"/>
      <c r="U268" s="41" t="inlineStr">
        <is>
          <t>кг</t>
        </is>
      </c>
      <c r="V268" s="672" t="n">
        <v>0</v>
      </c>
      <c r="W268" s="6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>
      <c r="A269" s="381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кор</t>
        </is>
      </c>
      <c r="V269" s="676">
        <f>IFERROR(V268/H268,"0")</f>
        <v/>
      </c>
      <c r="W269" s="676">
        <f>IFERROR(W268/H268,"0")</f>
        <v/>
      </c>
      <c r="X269" s="676">
        <f>IFERROR(IF(X268="",0,X268),"0")</f>
        <v/>
      </c>
      <c r="Y269" s="677" t="n"/>
      <c r="Z269" s="677" t="n"/>
    </row>
    <row r="270">
      <c r="A270" s="625" t="n"/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74" t="n"/>
      <c r="N270" s="675" t="inlineStr">
        <is>
          <t>Итого</t>
        </is>
      </c>
      <c r="O270" s="645" t="n"/>
      <c r="P270" s="645" t="n"/>
      <c r="Q270" s="645" t="n"/>
      <c r="R270" s="645" t="n"/>
      <c r="S270" s="645" t="n"/>
      <c r="T270" s="646" t="n"/>
      <c r="U270" s="43" t="inlineStr">
        <is>
          <t>кг</t>
        </is>
      </c>
      <c r="V270" s="676">
        <f>IFERROR(SUM(V268:V268),"0")</f>
        <v/>
      </c>
      <c r="W270" s="676">
        <f>IFERROR(SUM(W268:W268),"0")</f>
        <v/>
      </c>
      <c r="X270" s="43" t="n"/>
      <c r="Y270" s="677" t="n"/>
      <c r="Z270" s="677" t="n"/>
    </row>
    <row r="271" ht="14.25" customHeight="1">
      <c r="A271" s="372" t="inlineStr">
        <is>
          <t>Сосиски</t>
        </is>
      </c>
      <c r="B271" s="625" t="n"/>
      <c r="C271" s="625" t="n"/>
      <c r="D271" s="625" t="n"/>
      <c r="E271" s="625" t="n"/>
      <c r="F271" s="625" t="n"/>
      <c r="G271" s="625" t="n"/>
      <c r="H271" s="625" t="n"/>
      <c r="I271" s="625" t="n"/>
      <c r="J271" s="625" t="n"/>
      <c r="K271" s="625" t="n"/>
      <c r="L271" s="625" t="n"/>
      <c r="M271" s="625" t="n"/>
      <c r="N271" s="625" t="n"/>
      <c r="O271" s="625" t="n"/>
      <c r="P271" s="625" t="n"/>
      <c r="Q271" s="625" t="n"/>
      <c r="R271" s="625" t="n"/>
      <c r="S271" s="625" t="n"/>
      <c r="T271" s="625" t="n"/>
      <c r="U271" s="625" t="n"/>
      <c r="V271" s="625" t="n"/>
      <c r="W271" s="625" t="n"/>
      <c r="X271" s="625" t="n"/>
      <c r="Y271" s="372" t="n"/>
      <c r="Z271" s="372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3" t="n">
        <v>4607091387919</v>
      </c>
      <c r="E272" s="637" t="n"/>
      <c r="F272" s="669" t="n">
        <v>1.35</v>
      </c>
      <c r="G272" s="38" t="n">
        <v>6</v>
      </c>
      <c r="H272" s="669" t="n">
        <v>8.1</v>
      </c>
      <c r="I272" s="669" t="n">
        <v>8.664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45</v>
      </c>
      <c r="N272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IFERROR(V272/H272,"0")</f>
        <v/>
      </c>
      <c r="W273" s="676">
        <f>IFERROR(W272/H272,"0")</f>
        <v/>
      </c>
      <c r="X273" s="676">
        <f>IFERROR(IF(X272="",0,X272),"0")</f>
        <v/>
      </c>
      <c r="Y273" s="677" t="n"/>
      <c r="Z273" s="677" t="n"/>
    </row>
    <row r="274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IFERROR(SUM(V272:V272),"0")</f>
        <v/>
      </c>
      <c r="W274" s="676">
        <f>IFERROR(SUM(W272:W272),"0")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0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/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/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0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50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IFERROR(W137*1,"0")+IFERROR(W138*1,"0")+IFERROR(W139*1,"0")+IFERROR(W140*1,"0")+IFERROR(W141*1,"0")+IFERROR(W142*1,"0")+IFERROR(W143*1,"0")+IFERROR(W144*1,"0")+IFERROR(W145*1,"0")</f>
        <v/>
      </c>
      <c r="I470" s="53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/>
      </c>
      <c r="J470" s="53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/>
      </c>
      <c r="K470" s="625" t="n"/>
      <c r="L470" s="53">
        <f>IFERROR(W252*1,"0")+IFERROR(W253*1,"0")+IFERROR(W254*1,"0")+IFERROR(W255*1,"0")+IFERROR(W256*1,"0")+IFERROR(W257*1,"0")+IFERROR(W258*1,"0")+IFERROR(W262*1,"0")+IFERROR(W263*1,"0")</f>
        <v/>
      </c>
      <c r="M470" s="53">
        <f>IFERROR(W268*1,"0")+IFERROR(W272*1,"0")+IFERROR(W276*1,"0")+IFERROR(W280*1,"0")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XSxVBDtkl7R5xyR/qu12g==" formatRows="1" sort="0" spinCount="100000" hashValue="rzIRR6400Fwp3WwrHsiNvnW+yM6LmVNyP4fVtxjtzWRLhSd1+7CLA53b+zaDwwrBS6OOy5CvIbCH8mCkUKEOx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38:X38"/>
    <mergeCell ref="A445:X445"/>
    <mergeCell ref="N172:R172"/>
    <mergeCell ref="N199:R199"/>
    <mergeCell ref="N28:R28"/>
    <mergeCell ref="N392:R392"/>
    <mergeCell ref="D71:E71"/>
    <mergeCell ref="N457:R457"/>
    <mergeCell ref="D307:E307"/>
    <mergeCell ref="A186:X186"/>
    <mergeCell ref="A431:M432"/>
    <mergeCell ref="N30:R30"/>
    <mergeCell ref="D73:E73"/>
    <mergeCell ref="A275:X275"/>
    <mergeCell ref="T468:T469"/>
    <mergeCell ref="N44:T44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134:T134"/>
    <mergeCell ref="D411:E411"/>
    <mergeCell ref="D289:E289"/>
    <mergeCell ref="N395:T395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D326:E326"/>
    <mergeCell ref="D313:E313"/>
    <mergeCell ref="A152:M153"/>
    <mergeCell ref="D117:E117"/>
    <mergeCell ref="D92:E92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D8:L8"/>
    <mergeCell ref="N39:R39"/>
    <mergeCell ref="N337:R337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I17:I18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N438:T438"/>
    <mergeCell ref="A25:X25"/>
    <mergeCell ref="N158:T158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N37:T37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4:M45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D409:E409"/>
    <mergeCell ref="N140:R140"/>
    <mergeCell ref="D183:E183"/>
    <mergeCell ref="A136:X136"/>
    <mergeCell ref="A192:X192"/>
    <mergeCell ref="A21:X21"/>
    <mergeCell ref="A428:X428"/>
    <mergeCell ref="D104:E104"/>
    <mergeCell ref="A355:M356"/>
    <mergeCell ref="T6:U9"/>
    <mergeCell ref="A129:X129"/>
    <mergeCell ref="N169:R169"/>
    <mergeCell ref="A366:M367"/>
    <mergeCell ref="N263:R263"/>
    <mergeCell ref="N92:R92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A368:X368"/>
    <mergeCell ref="N168:R168"/>
    <mergeCell ref="D424:E424"/>
    <mergeCell ref="D132:E132"/>
    <mergeCell ref="A334:X334"/>
    <mergeCell ref="N274:T274"/>
    <mergeCell ref="D178:E178"/>
    <mergeCell ref="N26:R26"/>
    <mergeCell ref="D172:E172"/>
    <mergeCell ref="N249:T249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N96:R96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A184:M185"/>
    <mergeCell ref="N408:R408"/>
    <mergeCell ref="D39:E39"/>
    <mergeCell ref="N187:R187"/>
    <mergeCell ref="A211:M212"/>
    <mergeCell ref="N423:R423"/>
    <mergeCell ref="N410:R410"/>
    <mergeCell ref="D393:E393"/>
    <mergeCell ref="N254:R254"/>
    <mergeCell ref="N147:T147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D447:E447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A40:M41"/>
    <mergeCell ref="N204:R204"/>
    <mergeCell ref="D247:E247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N165:T165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90:R90"/>
    <mergeCell ref="N388:R388"/>
    <mergeCell ref="N217:R217"/>
    <mergeCell ref="D54:E54"/>
    <mergeCell ref="N427:T427"/>
    <mergeCell ref="J9:L9"/>
    <mergeCell ref="R5:S5"/>
    <mergeCell ref="N27:R27"/>
    <mergeCell ref="A362:M363"/>
    <mergeCell ref="N83:R83"/>
    <mergeCell ref="N325:R325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N156:R156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3qfetvQuAytagOd8ldYyw==" formatRows="1" sort="0" spinCount="100000" hashValue="bo5rTW16LjS7MvT9+jcMCOnGdURYfLmH2ROon9qGvgDxPoVddVqi+paBPV2O9Fby8sDSIlbme2wUjA7dF3Hp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2023-12-04T09:57:42Z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