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5,12,23 Пушкарный\4 машина\"/>
    </mc:Choice>
  </mc:AlternateContent>
  <xr:revisionPtr revIDLastSave="0" documentId="13_ncr:1_{4ADD6F70-6C3B-4D62-B502-3932187189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68" i="1"/>
  <c r="V467" i="1"/>
  <c r="W466" i="1"/>
  <c r="N466" i="1"/>
  <c r="V463" i="1"/>
  <c r="V462" i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8" i="1"/>
  <c r="W447" i="1"/>
  <c r="V447" i="1"/>
  <c r="X446" i="1"/>
  <c r="W446" i="1"/>
  <c r="X445" i="1"/>
  <c r="X447" i="1" s="1"/>
  <c r="W445" i="1"/>
  <c r="W448" i="1" s="1"/>
  <c r="V441" i="1"/>
  <c r="V440" i="1"/>
  <c r="W439" i="1"/>
  <c r="X439" i="1" s="1"/>
  <c r="N439" i="1"/>
  <c r="X438" i="1"/>
  <c r="X440" i="1" s="1"/>
  <c r="W438" i="1"/>
  <c r="N438" i="1"/>
  <c r="V436" i="1"/>
  <c r="W435" i="1"/>
  <c r="V435" i="1"/>
  <c r="X434" i="1"/>
  <c r="W434" i="1"/>
  <c r="X433" i="1"/>
  <c r="W433" i="1"/>
  <c r="X432" i="1"/>
  <c r="W432" i="1"/>
  <c r="X431" i="1"/>
  <c r="W431" i="1"/>
  <c r="N431" i="1"/>
  <c r="W430" i="1"/>
  <c r="X430" i="1" s="1"/>
  <c r="N430" i="1"/>
  <c r="X429" i="1"/>
  <c r="W429" i="1"/>
  <c r="W436" i="1" s="1"/>
  <c r="N429" i="1"/>
  <c r="V427" i="1"/>
  <c r="V426" i="1"/>
  <c r="X425" i="1"/>
  <c r="W425" i="1"/>
  <c r="N425" i="1"/>
  <c r="W424" i="1"/>
  <c r="N424" i="1"/>
  <c r="V422" i="1"/>
  <c r="V421" i="1"/>
  <c r="W420" i="1"/>
  <c r="X420" i="1" s="1"/>
  <c r="N420" i="1"/>
  <c r="X419" i="1"/>
  <c r="W419" i="1"/>
  <c r="N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X414" i="1" s="1"/>
  <c r="N414" i="1"/>
  <c r="X413" i="1"/>
  <c r="W413" i="1"/>
  <c r="N413" i="1"/>
  <c r="W412" i="1"/>
  <c r="N412" i="1"/>
  <c r="V408" i="1"/>
  <c r="V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X399" i="1"/>
  <c r="W399" i="1"/>
  <c r="X398" i="1"/>
  <c r="W398" i="1"/>
  <c r="N398" i="1"/>
  <c r="W397" i="1"/>
  <c r="X397" i="1" s="1"/>
  <c r="N397" i="1"/>
  <c r="X396" i="1"/>
  <c r="X403" i="1" s="1"/>
  <c r="W396" i="1"/>
  <c r="N396" i="1"/>
  <c r="V394" i="1"/>
  <c r="W393" i="1"/>
  <c r="V393" i="1"/>
  <c r="X392" i="1"/>
  <c r="W392" i="1"/>
  <c r="N392" i="1"/>
  <c r="W391" i="1"/>
  <c r="N391" i="1"/>
  <c r="V388" i="1"/>
  <c r="V387" i="1"/>
  <c r="W386" i="1"/>
  <c r="X386" i="1" s="1"/>
  <c r="W385" i="1"/>
  <c r="V383" i="1"/>
  <c r="W382" i="1"/>
  <c r="V382" i="1"/>
  <c r="X381" i="1"/>
  <c r="W381" i="1"/>
  <c r="X380" i="1"/>
  <c r="W380" i="1"/>
  <c r="X379" i="1"/>
  <c r="W379" i="1"/>
  <c r="X378" i="1"/>
  <c r="X382" i="1" s="1"/>
  <c r="W378" i="1"/>
  <c r="W383" i="1" s="1"/>
  <c r="V376" i="1"/>
  <c r="V375" i="1"/>
  <c r="W374" i="1"/>
  <c r="N374" i="1"/>
  <c r="V372" i="1"/>
  <c r="V371" i="1"/>
  <c r="W370" i="1"/>
  <c r="X370" i="1" s="1"/>
  <c r="N370" i="1"/>
  <c r="X369" i="1"/>
  <c r="X371" i="1" s="1"/>
  <c r="W369" i="1"/>
  <c r="N369" i="1"/>
  <c r="W368" i="1"/>
  <c r="X368" i="1" s="1"/>
  <c r="N368" i="1"/>
  <c r="X367" i="1"/>
  <c r="W367" i="1"/>
  <c r="W371" i="1" s="1"/>
  <c r="N367" i="1"/>
  <c r="V365" i="1"/>
  <c r="V364" i="1"/>
  <c r="X363" i="1"/>
  <c r="W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N351" i="1"/>
  <c r="V349" i="1"/>
  <c r="V348" i="1"/>
  <c r="W347" i="1"/>
  <c r="X347" i="1" s="1"/>
  <c r="N347" i="1"/>
  <c r="X346" i="1"/>
  <c r="X348" i="1" s="1"/>
  <c r="W346" i="1"/>
  <c r="N346" i="1"/>
  <c r="V342" i="1"/>
  <c r="W341" i="1"/>
  <c r="V341" i="1"/>
  <c r="X340" i="1"/>
  <c r="X341" i="1" s="1"/>
  <c r="W340" i="1"/>
  <c r="W342" i="1" s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N333" i="1"/>
  <c r="V331" i="1"/>
  <c r="V330" i="1"/>
  <c r="W329" i="1"/>
  <c r="X329" i="1" s="1"/>
  <c r="N329" i="1"/>
  <c r="X328" i="1"/>
  <c r="X330" i="1" s="1"/>
  <c r="W328" i="1"/>
  <c r="W330" i="1" s="1"/>
  <c r="N328" i="1"/>
  <c r="V326" i="1"/>
  <c r="V325" i="1"/>
  <c r="X324" i="1"/>
  <c r="W324" i="1"/>
  <c r="N324" i="1"/>
  <c r="W323" i="1"/>
  <c r="X323" i="1" s="1"/>
  <c r="N323" i="1"/>
  <c r="X322" i="1"/>
  <c r="W322" i="1"/>
  <c r="N322" i="1"/>
  <c r="W321" i="1"/>
  <c r="N321" i="1"/>
  <c r="V318" i="1"/>
  <c r="V317" i="1"/>
  <c r="W316" i="1"/>
  <c r="N316" i="1"/>
  <c r="V314" i="1"/>
  <c r="V313" i="1"/>
  <c r="W312" i="1"/>
  <c r="N312" i="1"/>
  <c r="V310" i="1"/>
  <c r="V309" i="1"/>
  <c r="W308" i="1"/>
  <c r="X308" i="1" s="1"/>
  <c r="N308" i="1"/>
  <c r="X307" i="1"/>
  <c r="W307" i="1"/>
  <c r="X306" i="1"/>
  <c r="X309" i="1" s="1"/>
  <c r="W306" i="1"/>
  <c r="N306" i="1"/>
  <c r="V304" i="1"/>
  <c r="V303" i="1"/>
  <c r="X302" i="1"/>
  <c r="W302" i="1"/>
  <c r="N302" i="1"/>
  <c r="W301" i="1"/>
  <c r="X301" i="1" s="1"/>
  <c r="N301" i="1"/>
  <c r="X300" i="1"/>
  <c r="W300" i="1"/>
  <c r="W299" i="1"/>
  <c r="X299" i="1" s="1"/>
  <c r="N299" i="1"/>
  <c r="W298" i="1"/>
  <c r="X298" i="1" s="1"/>
  <c r="N298" i="1"/>
  <c r="X297" i="1"/>
  <c r="W297" i="1"/>
  <c r="N297" i="1"/>
  <c r="W296" i="1"/>
  <c r="X296" i="1" s="1"/>
  <c r="N296" i="1"/>
  <c r="W295" i="1"/>
  <c r="X295" i="1" s="1"/>
  <c r="N295" i="1"/>
  <c r="V291" i="1"/>
  <c r="W290" i="1"/>
  <c r="V290" i="1"/>
  <c r="X289" i="1"/>
  <c r="X290" i="1" s="1"/>
  <c r="W289" i="1"/>
  <c r="W291" i="1" s="1"/>
  <c r="N289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W278" i="1"/>
  <c r="V278" i="1"/>
  <c r="X277" i="1"/>
  <c r="X278" i="1" s="1"/>
  <c r="W277" i="1"/>
  <c r="M479" i="1" s="1"/>
  <c r="N277" i="1"/>
  <c r="V274" i="1"/>
  <c r="V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X263" i="1"/>
  <c r="W263" i="1"/>
  <c r="N263" i="1"/>
  <c r="W262" i="1"/>
  <c r="X262" i="1" s="1"/>
  <c r="N262" i="1"/>
  <c r="X261" i="1"/>
  <c r="X268" i="1" s="1"/>
  <c r="W261" i="1"/>
  <c r="N261" i="1"/>
  <c r="V258" i="1"/>
  <c r="W257" i="1"/>
  <c r="V257" i="1"/>
  <c r="X256" i="1"/>
  <c r="W256" i="1"/>
  <c r="N256" i="1"/>
  <c r="W255" i="1"/>
  <c r="X255" i="1" s="1"/>
  <c r="N255" i="1"/>
  <c r="X254" i="1"/>
  <c r="W254" i="1"/>
  <c r="W258" i="1" s="1"/>
  <c r="N254" i="1"/>
  <c r="V252" i="1"/>
  <c r="V251" i="1"/>
  <c r="X250" i="1"/>
  <c r="W250" i="1"/>
  <c r="N250" i="1"/>
  <c r="W249" i="1"/>
  <c r="X249" i="1" s="1"/>
  <c r="W248" i="1"/>
  <c r="V246" i="1"/>
  <c r="V245" i="1"/>
  <c r="X244" i="1"/>
  <c r="W244" i="1"/>
  <c r="N244" i="1"/>
  <c r="W243" i="1"/>
  <c r="X243" i="1" s="1"/>
  <c r="N243" i="1"/>
  <c r="X242" i="1"/>
  <c r="X245" i="1" s="1"/>
  <c r="W242" i="1"/>
  <c r="N242" i="1"/>
  <c r="V240" i="1"/>
  <c r="V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X233" i="1"/>
  <c r="W233" i="1"/>
  <c r="X232" i="1"/>
  <c r="W232" i="1"/>
  <c r="N232" i="1"/>
  <c r="W231" i="1"/>
  <c r="X231" i="1" s="1"/>
  <c r="N231" i="1"/>
  <c r="X230" i="1"/>
  <c r="W230" i="1"/>
  <c r="W240" i="1" s="1"/>
  <c r="N230" i="1"/>
  <c r="V228" i="1"/>
  <c r="V227" i="1"/>
  <c r="X226" i="1"/>
  <c r="W226" i="1"/>
  <c r="N226" i="1"/>
  <c r="W225" i="1"/>
  <c r="X225" i="1" s="1"/>
  <c r="N225" i="1"/>
  <c r="X224" i="1"/>
  <c r="W224" i="1"/>
  <c r="N224" i="1"/>
  <c r="W223" i="1"/>
  <c r="N223" i="1"/>
  <c r="V221" i="1"/>
  <c r="V220" i="1"/>
  <c r="W219" i="1"/>
  <c r="N219" i="1"/>
  <c r="V217" i="1"/>
  <c r="V216" i="1"/>
  <c r="W215" i="1"/>
  <c r="X215" i="1" s="1"/>
  <c r="N215" i="1"/>
  <c r="X214" i="1"/>
  <c r="W214" i="1"/>
  <c r="N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N201" i="1"/>
  <c r="V198" i="1"/>
  <c r="V197" i="1"/>
  <c r="W196" i="1"/>
  <c r="X196" i="1" s="1"/>
  <c r="N196" i="1"/>
  <c r="X195" i="1"/>
  <c r="X197" i="1" s="1"/>
  <c r="W195" i="1"/>
  <c r="W197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V142" i="1"/>
  <c r="V141" i="1"/>
  <c r="W140" i="1"/>
  <c r="X140" i="1" s="1"/>
  <c r="N140" i="1"/>
  <c r="X139" i="1"/>
  <c r="W139" i="1"/>
  <c r="N139" i="1"/>
  <c r="W138" i="1"/>
  <c r="G479" i="1" s="1"/>
  <c r="N138" i="1"/>
  <c r="V134" i="1"/>
  <c r="V133" i="1"/>
  <c r="W132" i="1"/>
  <c r="X132" i="1" s="1"/>
  <c r="N132" i="1"/>
  <c r="X131" i="1"/>
  <c r="W131" i="1"/>
  <c r="N131" i="1"/>
  <c r="W130" i="1"/>
  <c r="W133" i="1" s="1"/>
  <c r="V127" i="1"/>
  <c r="V126" i="1"/>
  <c r="X125" i="1"/>
  <c r="W125" i="1"/>
  <c r="X124" i="1"/>
  <c r="W124" i="1"/>
  <c r="N124" i="1"/>
  <c r="W123" i="1"/>
  <c r="X123" i="1" s="1"/>
  <c r="W122" i="1"/>
  <c r="X122" i="1" s="1"/>
  <c r="N122" i="1"/>
  <c r="X121" i="1"/>
  <c r="X126" i="1" s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4" i="1" s="1"/>
  <c r="W94" i="1"/>
  <c r="W104" i="1" s="1"/>
  <c r="N94" i="1"/>
  <c r="V92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2" i="1" s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X55" i="1"/>
  <c r="X59" i="1" s="1"/>
  <c r="W55" i="1"/>
  <c r="N55" i="1"/>
  <c r="V52" i="1"/>
  <c r="V51" i="1"/>
  <c r="X50" i="1"/>
  <c r="W50" i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2" i="1" s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V469" i="1" l="1"/>
  <c r="V472" i="1"/>
  <c r="X81" i="1"/>
  <c r="X118" i="1"/>
  <c r="X154" i="1"/>
  <c r="X192" i="1"/>
  <c r="W33" i="1"/>
  <c r="W37" i="1"/>
  <c r="W41" i="1"/>
  <c r="W45" i="1"/>
  <c r="W51" i="1"/>
  <c r="W60" i="1"/>
  <c r="W81" i="1"/>
  <c r="W91" i="1"/>
  <c r="W105" i="1"/>
  <c r="W118" i="1"/>
  <c r="W126" i="1"/>
  <c r="W134" i="1"/>
  <c r="W142" i="1"/>
  <c r="W154" i="1"/>
  <c r="W161" i="1"/>
  <c r="W166" i="1"/>
  <c r="W172" i="1"/>
  <c r="W192" i="1"/>
  <c r="W198" i="1"/>
  <c r="W216" i="1"/>
  <c r="X201" i="1"/>
  <c r="X216" i="1" s="1"/>
  <c r="W239" i="1"/>
  <c r="W269" i="1"/>
  <c r="W274" i="1"/>
  <c r="X271" i="1"/>
  <c r="X273" i="1" s="1"/>
  <c r="W303" i="1"/>
  <c r="W372" i="1"/>
  <c r="W375" i="1"/>
  <c r="X374" i="1"/>
  <c r="X375" i="1" s="1"/>
  <c r="W376" i="1"/>
  <c r="W387" i="1"/>
  <c r="X385" i="1"/>
  <c r="X387" i="1" s="1"/>
  <c r="W388" i="1"/>
  <c r="W404" i="1"/>
  <c r="W407" i="1"/>
  <c r="X406" i="1"/>
  <c r="X407" i="1" s="1"/>
  <c r="W408" i="1"/>
  <c r="R479" i="1"/>
  <c r="W421" i="1"/>
  <c r="X412" i="1"/>
  <c r="X421" i="1" s="1"/>
  <c r="W422" i="1"/>
  <c r="W427" i="1"/>
  <c r="X424" i="1"/>
  <c r="X426" i="1" s="1"/>
  <c r="W426" i="1"/>
  <c r="F479" i="1"/>
  <c r="O479" i="1"/>
  <c r="H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W473" i="1" s="1"/>
  <c r="E479" i="1"/>
  <c r="W82" i="1"/>
  <c r="X84" i="1"/>
  <c r="X91" i="1" s="1"/>
  <c r="X130" i="1"/>
  <c r="X133" i="1" s="1"/>
  <c r="X138" i="1"/>
  <c r="X141" i="1" s="1"/>
  <c r="W141" i="1"/>
  <c r="H479" i="1"/>
  <c r="W155" i="1"/>
  <c r="I479" i="1"/>
  <c r="W160" i="1"/>
  <c r="X168" i="1"/>
  <c r="X172" i="1" s="1"/>
  <c r="W217" i="1"/>
  <c r="W220" i="1"/>
  <c r="X219" i="1"/>
  <c r="X220" i="1" s="1"/>
  <c r="W221" i="1"/>
  <c r="W228" i="1"/>
  <c r="X223" i="1"/>
  <c r="X227" i="1" s="1"/>
  <c r="W227" i="1"/>
  <c r="X239" i="1"/>
  <c r="W246" i="1"/>
  <c r="W245" i="1"/>
  <c r="W252" i="1"/>
  <c r="X248" i="1"/>
  <c r="X251" i="1" s="1"/>
  <c r="W251" i="1"/>
  <c r="X257" i="1"/>
  <c r="W273" i="1"/>
  <c r="X303" i="1"/>
  <c r="P479" i="1"/>
  <c r="W441" i="1"/>
  <c r="W452" i="1"/>
  <c r="X450" i="1"/>
  <c r="X452" i="1" s="1"/>
  <c r="W453" i="1"/>
  <c r="W463" i="1"/>
  <c r="T479" i="1"/>
  <c r="W467" i="1"/>
  <c r="X466" i="1"/>
  <c r="X467" i="1" s="1"/>
  <c r="W468" i="1"/>
  <c r="B479" i="1"/>
  <c r="J479" i="1"/>
  <c r="S479" i="1"/>
  <c r="L479" i="1"/>
  <c r="W268" i="1"/>
  <c r="W279" i="1"/>
  <c r="N479" i="1"/>
  <c r="W304" i="1"/>
  <c r="W309" i="1"/>
  <c r="W310" i="1"/>
  <c r="W313" i="1"/>
  <c r="X312" i="1"/>
  <c r="X313" i="1" s="1"/>
  <c r="W314" i="1"/>
  <c r="W317" i="1"/>
  <c r="X316" i="1"/>
  <c r="X317" i="1" s="1"/>
  <c r="W318" i="1"/>
  <c r="W326" i="1"/>
  <c r="X321" i="1"/>
  <c r="X325" i="1" s="1"/>
  <c r="W325" i="1"/>
  <c r="W331" i="1"/>
  <c r="W338" i="1"/>
  <c r="X333" i="1"/>
  <c r="X337" i="1" s="1"/>
  <c r="W337" i="1"/>
  <c r="W349" i="1"/>
  <c r="W365" i="1"/>
  <c r="X351" i="1"/>
  <c r="X364" i="1" s="1"/>
  <c r="W364" i="1"/>
  <c r="W394" i="1"/>
  <c r="X391" i="1"/>
  <c r="X393" i="1" s="1"/>
  <c r="W403" i="1"/>
  <c r="X435" i="1"/>
  <c r="W440" i="1"/>
  <c r="W462" i="1"/>
  <c r="X460" i="1"/>
  <c r="X462" i="1" s="1"/>
  <c r="Q479" i="1"/>
  <c r="W348" i="1"/>
  <c r="X474" i="1" l="1"/>
  <c r="W469" i="1"/>
  <c r="W472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<sst xmlns="http://schemas.openxmlformats.org/spreadsheetml/2006/main" count="2015" uniqueCount="697">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</sst>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9"/>
  <sheetViews>
    <sheetView showGridLines="0" tabSelected="1" topLeftCell="A461" zoomScaleNormal="100" zoomScaleSheetLayoutView="100" workbookViewId="0">
      <selection activeCell="AA469" sqref="AA469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18" t="s">
        <v>0</v>
      </c>
      <c r="E1" s="419"/>
      <c r="F1" s="419"/>
      <c r="G1" s="12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3" t="s">
        <v>3</v>
      </c>
      <c r="Q1" s="419"/>
      <c r="R1" s="4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446" t="s">
        <v>8</v>
      </c>
      <c r="B5" s="348"/>
      <c r="C5" s="349"/>
      <c r="D5" s="352"/>
      <c r="E5" s="354"/>
      <c r="F5" s="619" t="s">
        <v>9</v>
      </c>
      <c r="G5" s="349"/>
      <c r="H5" s="352"/>
      <c r="I5" s="353"/>
      <c r="J5" s="353"/>
      <c r="K5" s="353"/>
      <c r="L5" s="354"/>
      <c r="N5" s="24" t="s">
        <v>10</v>
      </c>
      <c r="O5" s="549">
        <v>45267</v>
      </c>
      <c r="P5" s="403"/>
      <c r="R5" s="641" t="s">
        <v>11</v>
      </c>
      <c r="S5" s="377"/>
      <c r="T5" s="490" t="s">
        <v>12</v>
      </c>
      <c r="U5" s="403"/>
      <c r="Z5" s="51"/>
      <c r="AA5" s="51"/>
      <c r="AB5" s="51"/>
    </row>
    <row r="6" spans="1:29" s="312" customFormat="1" ht="24" customHeight="1" x14ac:dyDescent="0.2">
      <c r="A6" s="446" t="s">
        <v>13</v>
      </c>
      <c r="B6" s="348"/>
      <c r="C6" s="349"/>
      <c r="D6" s="579" t="s">
        <v>14</v>
      </c>
      <c r="E6" s="580"/>
      <c r="F6" s="580"/>
      <c r="G6" s="580"/>
      <c r="H6" s="580"/>
      <c r="I6" s="580"/>
      <c r="J6" s="580"/>
      <c r="K6" s="580"/>
      <c r="L6" s="403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Четверг</v>
      </c>
      <c r="P6" s="321"/>
      <c r="R6" s="376" t="s">
        <v>16</v>
      </c>
      <c r="S6" s="377"/>
      <c r="T6" s="496" t="s">
        <v>17</v>
      </c>
      <c r="U6" s="363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30"/>
      <c r="S7" s="377"/>
      <c r="T7" s="497"/>
      <c r="U7" s="498"/>
      <c r="Z7" s="51"/>
      <c r="AA7" s="51"/>
      <c r="AB7" s="51"/>
    </row>
    <row r="8" spans="1:29" s="312" customFormat="1" ht="25.5" customHeight="1" x14ac:dyDescent="0.2">
      <c r="A8" s="646" t="s">
        <v>18</v>
      </c>
      <c r="B8" s="327"/>
      <c r="C8" s="328"/>
      <c r="D8" s="408"/>
      <c r="E8" s="409"/>
      <c r="F8" s="409"/>
      <c r="G8" s="409"/>
      <c r="H8" s="409"/>
      <c r="I8" s="409"/>
      <c r="J8" s="409"/>
      <c r="K8" s="409"/>
      <c r="L8" s="410"/>
      <c r="N8" s="24" t="s">
        <v>19</v>
      </c>
      <c r="O8" s="402">
        <v>0.41666666666666669</v>
      </c>
      <c r="P8" s="403"/>
      <c r="R8" s="330"/>
      <c r="S8" s="377"/>
      <c r="T8" s="497"/>
      <c r="U8" s="498"/>
      <c r="Z8" s="51"/>
      <c r="AA8" s="51"/>
      <c r="AB8" s="51"/>
    </row>
    <row r="9" spans="1:29" s="312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6" t="s">
        <v>20</v>
      </c>
      <c r="O9" s="549"/>
      <c r="P9" s="403"/>
      <c r="R9" s="330"/>
      <c r="S9" s="377"/>
      <c r="T9" s="499"/>
      <c r="U9" s="500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1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02"/>
      <c r="P10" s="403"/>
      <c r="S10" s="24" t="s">
        <v>22</v>
      </c>
      <c r="T10" s="362" t="s">
        <v>23</v>
      </c>
      <c r="U10" s="363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1" t="s">
        <v>27</v>
      </c>
      <c r="U11" s="582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617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74"/>
      <c r="P12" s="522"/>
      <c r="Q12" s="23"/>
      <c r="S12" s="24"/>
      <c r="T12" s="419"/>
      <c r="U12" s="330"/>
      <c r="Z12" s="51"/>
      <c r="AA12" s="51"/>
      <c r="AB12" s="51"/>
    </row>
    <row r="13" spans="1:29" s="312" customFormat="1" ht="23.25" customHeight="1" x14ac:dyDescent="0.2">
      <c r="A13" s="617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1"/>
      <c r="P13" s="582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617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638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0" t="s">
        <v>37</v>
      </c>
      <c r="D17" s="357" t="s">
        <v>38</v>
      </c>
      <c r="E17" s="426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5"/>
      <c r="P17" s="425"/>
      <c r="Q17" s="425"/>
      <c r="R17" s="426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0" t="s">
        <v>56</v>
      </c>
    </row>
    <row r="18" spans="1:53" ht="14.25" customHeight="1" x14ac:dyDescent="0.2">
      <c r="A18" s="358"/>
      <c r="B18" s="358"/>
      <c r="C18" s="358"/>
      <c r="D18" s="427"/>
      <c r="E18" s="429"/>
      <c r="F18" s="358"/>
      <c r="G18" s="358"/>
      <c r="H18" s="358"/>
      <c r="I18" s="358"/>
      <c r="J18" s="358"/>
      <c r="K18" s="358"/>
      <c r="L18" s="358"/>
      <c r="M18" s="358"/>
      <c r="N18" s="427"/>
      <c r="O18" s="428"/>
      <c r="P18" s="428"/>
      <c r="Q18" s="428"/>
      <c r="R18" s="429"/>
      <c r="S18" s="311" t="s">
        <v>57</v>
      </c>
      <c r="T18" s="311" t="s">
        <v>58</v>
      </c>
      <c r="U18" s="358"/>
      <c r="V18" s="358"/>
      <c r="W18" s="371"/>
      <c r="X18" s="358"/>
      <c r="Y18" s="552"/>
      <c r="Z18" s="552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09"/>
      <c r="Z20" s="309"/>
    </row>
    <row r="21" spans="1:53" ht="14.25" customHeight="1" x14ac:dyDescent="0.25">
      <c r="A21" s="342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1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2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1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1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21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1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21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1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21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1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21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1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2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21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1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2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21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1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2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21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1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09"/>
      <c r="Z47" s="309"/>
    </row>
    <row r="48" spans="1:53" ht="14.25" customHeight="1" x14ac:dyDescent="0.25">
      <c r="A48" s="342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21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1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0">
        <v>4680115881433</v>
      </c>
      <c r="E50" s="321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1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09"/>
      <c r="Z53" s="309"/>
    </row>
    <row r="54" spans="1:53" ht="14.25" customHeight="1" x14ac:dyDescent="0.25">
      <c r="A54" s="342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0">
        <v>4680115881426</v>
      </c>
      <c r="E55" s="321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1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0">
        <v>4680115881426</v>
      </c>
      <c r="E56" s="321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1" t="s">
        <v>108</v>
      </c>
      <c r="O56" s="325"/>
      <c r="P56" s="325"/>
      <c r="Q56" s="325"/>
      <c r="R56" s="321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0">
        <v>4680115881419</v>
      </c>
      <c r="E57" s="321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1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0">
        <v>4680115881525</v>
      </c>
      <c r="E58" s="321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25"/>
      <c r="P58" s="325"/>
      <c r="Q58" s="325"/>
      <c r="R58" s="321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09"/>
      <c r="Z61" s="309"/>
    </row>
    <row r="62" spans="1:53" ht="14.25" customHeight="1" x14ac:dyDescent="0.25">
      <c r="A62" s="342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0">
        <v>4607091382945</v>
      </c>
      <c r="E63" s="321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3" t="s">
        <v>116</v>
      </c>
      <c r="O63" s="325"/>
      <c r="P63" s="325"/>
      <c r="Q63" s="325"/>
      <c r="R63" s="321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0">
        <v>4607091385670</v>
      </c>
      <c r="E64" s="321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7" t="s">
        <v>120</v>
      </c>
      <c r="O64" s="325"/>
      <c r="P64" s="325"/>
      <c r="Q64" s="325"/>
      <c r="R64" s="321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0">
        <v>4680115881327</v>
      </c>
      <c r="E65" s="321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1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0">
        <v>4680115882133</v>
      </c>
      <c r="E66" s="321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3" t="s">
        <v>126</v>
      </c>
      <c r="O66" s="325"/>
      <c r="P66" s="325"/>
      <c r="Q66" s="325"/>
      <c r="R66" s="321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0">
        <v>4607091382952</v>
      </c>
      <c r="E67" s="321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1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0">
        <v>4607091385687</v>
      </c>
      <c r="E68" s="321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1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0">
        <v>4680115882539</v>
      </c>
      <c r="E69" s="321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1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0">
        <v>4607091384604</v>
      </c>
      <c r="E70" s="321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1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0">
        <v>4680115880283</v>
      </c>
      <c r="E71" s="321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1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0">
        <v>4680115881518</v>
      </c>
      <c r="E72" s="321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1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0">
        <v>4680115881303</v>
      </c>
      <c r="E73" s="321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1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0">
        <v>4680115882577</v>
      </c>
      <c r="E74" s="321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83" t="s">
        <v>143</v>
      </c>
      <c r="O74" s="325"/>
      <c r="P74" s="325"/>
      <c r="Q74" s="325"/>
      <c r="R74" s="321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0">
        <v>4680115882577</v>
      </c>
      <c r="E75" s="321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4" t="s">
        <v>145</v>
      </c>
      <c r="O75" s="325"/>
      <c r="P75" s="325"/>
      <c r="Q75" s="325"/>
      <c r="R75" s="321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0">
        <v>4680115882720</v>
      </c>
      <c r="E76" s="321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148</v>
      </c>
      <c r="O76" s="325"/>
      <c r="P76" s="325"/>
      <c r="Q76" s="325"/>
      <c r="R76" s="321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0">
        <v>4607091388466</v>
      </c>
      <c r="E77" s="321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5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1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0">
        <v>4680115880269</v>
      </c>
      <c r="E78" s="321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1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0">
        <v>4680115880429</v>
      </c>
      <c r="E79" s="321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5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1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0">
        <v>4680115881457</v>
      </c>
      <c r="E80" s="321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1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customHeight="1" x14ac:dyDescent="0.25">
      <c r="A83" s="342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0">
        <v>4607091384789</v>
      </c>
      <c r="E84" s="321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651" t="s">
        <v>159</v>
      </c>
      <c r="O84" s="325"/>
      <c r="P84" s="325"/>
      <c r="Q84" s="325"/>
      <c r="R84" s="321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0">
        <v>4680115881488</v>
      </c>
      <c r="E85" s="321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1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0">
        <v>4607091384765</v>
      </c>
      <c r="E86" s="321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68" t="s">
        <v>164</v>
      </c>
      <c r="O86" s="325"/>
      <c r="P86" s="325"/>
      <c r="Q86" s="325"/>
      <c r="R86" s="321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0">
        <v>4680115882751</v>
      </c>
      <c r="E87" s="321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8" t="s">
        <v>167</v>
      </c>
      <c r="O87" s="325"/>
      <c r="P87" s="325"/>
      <c r="Q87" s="325"/>
      <c r="R87" s="321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0">
        <v>4680115882775</v>
      </c>
      <c r="E88" s="321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636" t="s">
        <v>171</v>
      </c>
      <c r="O88" s="325"/>
      <c r="P88" s="325"/>
      <c r="Q88" s="325"/>
      <c r="R88" s="321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0">
        <v>4680115880658</v>
      </c>
      <c r="E89" s="321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1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0">
        <v>4607091381962</v>
      </c>
      <c r="E90" s="321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1"/>
      <c r="S90" s="34"/>
      <c r="T90" s="34"/>
      <c r="U90" s="35" t="s">
        <v>65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42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0">
        <v>4607091387667</v>
      </c>
      <c r="E94" s="321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8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1"/>
      <c r="S94" s="34"/>
      <c r="T94" s="34"/>
      <c r="U94" s="35" t="s">
        <v>65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0">
        <v>4607091387636</v>
      </c>
      <c r="E95" s="321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1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0">
        <v>4607091384727</v>
      </c>
      <c r="E96" s="321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1"/>
      <c r="S96" s="34"/>
      <c r="T96" s="34"/>
      <c r="U96" s="35" t="s">
        <v>65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0">
        <v>4607091386745</v>
      </c>
      <c r="E97" s="321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1"/>
      <c r="S97" s="34"/>
      <c r="T97" s="34"/>
      <c r="U97" s="35" t="s">
        <v>65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0">
        <v>4607091382426</v>
      </c>
      <c r="E98" s="321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1"/>
      <c r="S98" s="34"/>
      <c r="T98" s="34"/>
      <c r="U98" s="35" t="s">
        <v>65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0">
        <v>4607091386547</v>
      </c>
      <c r="E99" s="321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1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0">
        <v>4607091384734</v>
      </c>
      <c r="E100" s="321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3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1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0">
        <v>4607091382464</v>
      </c>
      <c r="E101" s="321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1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0">
        <v>4680115883444</v>
      </c>
      <c r="E102" s="321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6" t="s">
        <v>194</v>
      </c>
      <c r="O102" s="325"/>
      <c r="P102" s="325"/>
      <c r="Q102" s="325"/>
      <c r="R102" s="321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0">
        <v>4680115883444</v>
      </c>
      <c r="E103" s="321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16" t="s">
        <v>194</v>
      </c>
      <c r="O103" s="325"/>
      <c r="P103" s="325"/>
      <c r="Q103" s="325"/>
      <c r="R103" s="321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7" t="s">
        <v>65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42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0">
        <v>4607091386967</v>
      </c>
      <c r="E107" s="321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596" t="s">
        <v>198</v>
      </c>
      <c r="O107" s="325"/>
      <c r="P107" s="325"/>
      <c r="Q107" s="325"/>
      <c r="R107" s="321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0">
        <v>4607091386967</v>
      </c>
      <c r="E108" s="321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33" t="s">
        <v>200</v>
      </c>
      <c r="O108" s="325"/>
      <c r="P108" s="325"/>
      <c r="Q108" s="325"/>
      <c r="R108" s="321"/>
      <c r="S108" s="34"/>
      <c r="T108" s="34"/>
      <c r="U108" s="35" t="s">
        <v>65</v>
      </c>
      <c r="V108" s="314">
        <v>0</v>
      </c>
      <c r="W108" s="31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0">
        <v>4607091385304</v>
      </c>
      <c r="E109" s="321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48" t="s">
        <v>203</v>
      </c>
      <c r="O109" s="325"/>
      <c r="P109" s="325"/>
      <c r="Q109" s="325"/>
      <c r="R109" s="321"/>
      <c r="S109" s="34"/>
      <c r="T109" s="34"/>
      <c r="U109" s="35" t="s">
        <v>65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0">
        <v>4607091386264</v>
      </c>
      <c r="E110" s="321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1"/>
      <c r="S110" s="34"/>
      <c r="T110" s="34"/>
      <c r="U110" s="35" t="s">
        <v>65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0">
        <v>4680115882584</v>
      </c>
      <c r="E111" s="321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3" t="s">
        <v>208</v>
      </c>
      <c r="O111" s="325"/>
      <c r="P111" s="325"/>
      <c r="Q111" s="325"/>
      <c r="R111" s="321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0">
        <v>4680115882584</v>
      </c>
      <c r="E112" s="321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60" t="s">
        <v>210</v>
      </c>
      <c r="O112" s="325"/>
      <c r="P112" s="325"/>
      <c r="Q112" s="325"/>
      <c r="R112" s="321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0">
        <v>4607091385731</v>
      </c>
      <c r="E113" s="321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382" t="s">
        <v>213</v>
      </c>
      <c r="O113" s="325"/>
      <c r="P113" s="325"/>
      <c r="Q113" s="325"/>
      <c r="R113" s="321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0">
        <v>4680115880214</v>
      </c>
      <c r="E114" s="321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58" t="s">
        <v>216</v>
      </c>
      <c r="O114" s="325"/>
      <c r="P114" s="325"/>
      <c r="Q114" s="325"/>
      <c r="R114" s="321"/>
      <c r="S114" s="34"/>
      <c r="T114" s="34"/>
      <c r="U114" s="35" t="s">
        <v>65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0">
        <v>4680115880894</v>
      </c>
      <c r="E115" s="321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25" t="s">
        <v>219</v>
      </c>
      <c r="O115" s="325"/>
      <c r="P115" s="325"/>
      <c r="Q115" s="325"/>
      <c r="R115" s="321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0">
        <v>4607091385427</v>
      </c>
      <c r="E116" s="321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1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0">
        <v>4680115882645</v>
      </c>
      <c r="E117" s="321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1" t="s">
        <v>224</v>
      </c>
      <c r="O117" s="325"/>
      <c r="P117" s="325"/>
      <c r="Q117" s="325"/>
      <c r="R117" s="321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7" t="s">
        <v>65</v>
      </c>
      <c r="V119" s="316">
        <f>IFERROR(SUM(V107:V117),"0")</f>
        <v>0</v>
      </c>
      <c r="W119" s="316">
        <f>IFERROR(SUM(W107:W117),"0")</f>
        <v>0</v>
      </c>
      <c r="X119" s="37"/>
      <c r="Y119" s="317"/>
      <c r="Z119" s="317"/>
    </row>
    <row r="120" spans="1:53" ht="14.25" customHeight="1" x14ac:dyDescent="0.25">
      <c r="A120" s="342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0">
        <v>4607091383065</v>
      </c>
      <c r="E121" s="321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1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0">
        <v>4680115881532</v>
      </c>
      <c r="E122" s="321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5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1"/>
      <c r="S122" s="34"/>
      <c r="T122" s="34"/>
      <c r="U122" s="35" t="s">
        <v>65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0">
        <v>4680115882652</v>
      </c>
      <c r="E123" s="321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3" t="s">
        <v>232</v>
      </c>
      <c r="O123" s="325"/>
      <c r="P123" s="325"/>
      <c r="Q123" s="325"/>
      <c r="R123" s="321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0">
        <v>4680115880238</v>
      </c>
      <c r="E124" s="321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1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0">
        <v>4680115881464</v>
      </c>
      <c r="E125" s="321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393" t="s">
        <v>237</v>
      </c>
      <c r="O125" s="325"/>
      <c r="P125" s="325"/>
      <c r="Q125" s="325"/>
      <c r="R125" s="321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09"/>
      <c r="Z128" s="309"/>
    </row>
    <row r="129" spans="1:53" ht="14.25" customHeight="1" x14ac:dyDescent="0.25">
      <c r="A129" s="342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0">
        <v>4607091385168</v>
      </c>
      <c r="E130" s="321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67" t="s">
        <v>241</v>
      </c>
      <c r="O130" s="325"/>
      <c r="P130" s="325"/>
      <c r="Q130" s="325"/>
      <c r="R130" s="321"/>
      <c r="S130" s="34"/>
      <c r="T130" s="34"/>
      <c r="U130" s="35" t="s">
        <v>65</v>
      </c>
      <c r="V130" s="314">
        <v>0</v>
      </c>
      <c r="W130" s="31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0">
        <v>4607091383256</v>
      </c>
      <c r="E131" s="321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1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0">
        <v>4607091385748</v>
      </c>
      <c r="E132" s="321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1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16">
        <f>IFERROR(V130/H130,"0")+IFERROR(V131/H131,"0")+IFERROR(V132/H132,"0")</f>
        <v>0</v>
      </c>
      <c r="W133" s="316">
        <f>IFERROR(W130/H130,"0")+IFERROR(W131/H131,"0")+IFERROR(W132/H132,"0")</f>
        <v>0</v>
      </c>
      <c r="X133" s="316">
        <f>IFERROR(IF(X130="",0,X130),"0")+IFERROR(IF(X131="",0,X131),"0")+IFERROR(IF(X132="",0,X132),"0")</f>
        <v>0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16">
        <f>IFERROR(SUM(V130:V132),"0")</f>
        <v>0</v>
      </c>
      <c r="W134" s="316">
        <f>IFERROR(SUM(W130:W132),"0")</f>
        <v>0</v>
      </c>
      <c r="X134" s="37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09"/>
      <c r="Z136" s="309"/>
    </row>
    <row r="137" spans="1:53" ht="14.25" customHeight="1" x14ac:dyDescent="0.25">
      <c r="A137" s="342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0">
        <v>4607091383423</v>
      </c>
      <c r="E138" s="321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1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0">
        <v>4607091381405</v>
      </c>
      <c r="E139" s="321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1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0">
        <v>4607091386516</v>
      </c>
      <c r="E140" s="321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1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09"/>
      <c r="Z143" s="309"/>
    </row>
    <row r="144" spans="1:53" ht="14.25" customHeight="1" x14ac:dyDescent="0.25">
      <c r="A144" s="342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0">
        <v>4680115883963</v>
      </c>
      <c r="E145" s="321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484" t="s">
        <v>257</v>
      </c>
      <c r="O145" s="325"/>
      <c r="P145" s="325"/>
      <c r="Q145" s="325"/>
      <c r="R145" s="321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0">
        <v>4680115880993</v>
      </c>
      <c r="E146" s="321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1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0">
        <v>4680115881761</v>
      </c>
      <c r="E147" s="321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1"/>
      <c r="S147" s="34"/>
      <c r="T147" s="34"/>
      <c r="U147" s="35" t="s">
        <v>65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0">
        <v>4680115881563</v>
      </c>
      <c r="E148" s="321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1"/>
      <c r="S148" s="34"/>
      <c r="T148" s="34"/>
      <c r="U148" s="35" t="s">
        <v>65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0">
        <v>4680115880986</v>
      </c>
      <c r="E149" s="321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1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0">
        <v>4680115880207</v>
      </c>
      <c r="E150" s="321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1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0">
        <v>4680115881785</v>
      </c>
      <c r="E151" s="321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1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0">
        <v>4680115881679</v>
      </c>
      <c r="E152" s="321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1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0">
        <v>4680115880191</v>
      </c>
      <c r="E153" s="321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1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16">
        <f>IFERROR(SUM(V145:V153),"0")</f>
        <v>0</v>
      </c>
      <c r="W155" s="316">
        <f>IFERROR(SUM(W145:W153),"0")</f>
        <v>0</v>
      </c>
      <c r="X155" s="37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09"/>
      <c r="Z156" s="309"/>
    </row>
    <row r="157" spans="1:53" ht="14.25" customHeight="1" x14ac:dyDescent="0.25">
      <c r="A157" s="342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0">
        <v>4680115881402</v>
      </c>
      <c r="E158" s="321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1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0">
        <v>4680115881396</v>
      </c>
      <c r="E159" s="321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1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2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0">
        <v>4680115882935</v>
      </c>
      <c r="E163" s="321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486" t="s">
        <v>282</v>
      </c>
      <c r="O163" s="325"/>
      <c r="P163" s="325"/>
      <c r="Q163" s="325"/>
      <c r="R163" s="321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0">
        <v>4680115880764</v>
      </c>
      <c r="E164" s="321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1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2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0">
        <v>4680115882683</v>
      </c>
      <c r="E168" s="321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1"/>
      <c r="S168" s="34"/>
      <c r="T168" s="34"/>
      <c r="U168" s="35" t="s">
        <v>65</v>
      </c>
      <c r="V168" s="314">
        <v>0</v>
      </c>
      <c r="W168" s="31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0">
        <v>4680115882690</v>
      </c>
      <c r="E169" s="321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1"/>
      <c r="S169" s="34"/>
      <c r="T169" s="34"/>
      <c r="U169" s="35" t="s">
        <v>65</v>
      </c>
      <c r="V169" s="314">
        <v>0</v>
      </c>
      <c r="W169" s="31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0">
        <v>4680115882669</v>
      </c>
      <c r="E170" s="321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1"/>
      <c r="S170" s="34"/>
      <c r="T170" s="34"/>
      <c r="U170" s="35" t="s">
        <v>65</v>
      </c>
      <c r="V170" s="314">
        <v>0</v>
      </c>
      <c r="W170" s="31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0">
        <v>4680115882676</v>
      </c>
      <c r="E171" s="321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1"/>
      <c r="S171" s="34"/>
      <c r="T171" s="34"/>
      <c r="U171" s="35" t="s">
        <v>65</v>
      </c>
      <c r="V171" s="314">
        <v>0</v>
      </c>
      <c r="W171" s="31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16">
        <f>IFERROR(SUM(V168:V171),"0")</f>
        <v>0</v>
      </c>
      <c r="W173" s="316">
        <f>IFERROR(SUM(W168:W171),"0")</f>
        <v>0</v>
      </c>
      <c r="X173" s="37"/>
      <c r="Y173" s="317"/>
      <c r="Z173" s="317"/>
    </row>
    <row r="174" spans="1:53" ht="14.25" customHeight="1" x14ac:dyDescent="0.25">
      <c r="A174" s="342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0">
        <v>4680115881556</v>
      </c>
      <c r="E175" s="321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3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1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0">
        <v>4680115880573</v>
      </c>
      <c r="E176" s="321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4" t="s">
        <v>297</v>
      </c>
      <c r="O176" s="325"/>
      <c r="P176" s="325"/>
      <c r="Q176" s="325"/>
      <c r="R176" s="321"/>
      <c r="S176" s="34"/>
      <c r="T176" s="34"/>
      <c r="U176" s="35" t="s">
        <v>65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0">
        <v>4680115881594</v>
      </c>
      <c r="E177" s="321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1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0">
        <v>4680115881587</v>
      </c>
      <c r="E178" s="321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302</v>
      </c>
      <c r="O178" s="325"/>
      <c r="P178" s="325"/>
      <c r="Q178" s="325"/>
      <c r="R178" s="321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0">
        <v>4680115880962</v>
      </c>
      <c r="E179" s="321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1"/>
      <c r="S179" s="34"/>
      <c r="T179" s="34"/>
      <c r="U179" s="35" t="s">
        <v>65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0">
        <v>4680115881617</v>
      </c>
      <c r="E180" s="321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1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0">
        <v>4680115881228</v>
      </c>
      <c r="E181" s="321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309</v>
      </c>
      <c r="O181" s="325"/>
      <c r="P181" s="325"/>
      <c r="Q181" s="325"/>
      <c r="R181" s="321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0">
        <v>4680115881037</v>
      </c>
      <c r="E182" s="321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50" t="s">
        <v>312</v>
      </c>
      <c r="O182" s="325"/>
      <c r="P182" s="325"/>
      <c r="Q182" s="325"/>
      <c r="R182" s="321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0">
        <v>4680115881211</v>
      </c>
      <c r="E183" s="321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1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0">
        <v>4680115881020</v>
      </c>
      <c r="E184" s="321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1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0">
        <v>4680115882195</v>
      </c>
      <c r="E185" s="321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1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0">
        <v>4680115882607</v>
      </c>
      <c r="E186" s="321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1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0">
        <v>4680115880092</v>
      </c>
      <c r="E187" s="321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1"/>
      <c r="S187" s="34"/>
      <c r="T187" s="34"/>
      <c r="U187" s="35" t="s">
        <v>65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0">
        <v>4680115880221</v>
      </c>
      <c r="E188" s="321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56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1"/>
      <c r="S188" s="34"/>
      <c r="T188" s="34"/>
      <c r="U188" s="35" t="s">
        <v>65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0">
        <v>4680115882942</v>
      </c>
      <c r="E189" s="321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1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0">
        <v>4680115880504</v>
      </c>
      <c r="E190" s="321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1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0">
        <v>4680115882164</v>
      </c>
      <c r="E191" s="321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3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1"/>
      <c r="S191" s="34"/>
      <c r="T191" s="34"/>
      <c r="U191" s="35" t="s">
        <v>65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16">
        <f>IFERROR(SUM(V175:V191),"0")</f>
        <v>0</v>
      </c>
      <c r="W193" s="316">
        <f>IFERROR(SUM(W175:W191),"0")</f>
        <v>0</v>
      </c>
      <c r="X193" s="37"/>
      <c r="Y193" s="317"/>
      <c r="Z193" s="317"/>
    </row>
    <row r="194" spans="1:53" ht="14.25" customHeight="1" x14ac:dyDescent="0.25">
      <c r="A194" s="342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0">
        <v>4680115880801</v>
      </c>
      <c r="E195" s="321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1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0">
        <v>4680115880818</v>
      </c>
      <c r="E196" s="321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1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09"/>
      <c r="Z199" s="309"/>
    </row>
    <row r="200" spans="1:53" ht="14.25" customHeight="1" x14ac:dyDescent="0.25">
      <c r="A200" s="342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0">
        <v>4607091387445</v>
      </c>
      <c r="E201" s="321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1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0">
        <v>4607091386004</v>
      </c>
      <c r="E202" s="321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1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0">
        <v>4607091386004</v>
      </c>
      <c r="E203" s="321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1"/>
      <c r="S203" s="34"/>
      <c r="T203" s="34"/>
      <c r="U203" s="35" t="s">
        <v>65</v>
      </c>
      <c r="V203" s="314">
        <v>0</v>
      </c>
      <c r="W203" s="31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0">
        <v>4607091386073</v>
      </c>
      <c r="E204" s="321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6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1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0">
        <v>4607091387322</v>
      </c>
      <c r="E205" s="321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1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0">
        <v>4607091387322</v>
      </c>
      <c r="E206" s="321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1"/>
      <c r="S206" s="34"/>
      <c r="T206" s="34"/>
      <c r="U206" s="35" t="s">
        <v>65</v>
      </c>
      <c r="V206" s="314">
        <v>0</v>
      </c>
      <c r="W206" s="315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0">
        <v>4607091387377</v>
      </c>
      <c r="E207" s="321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3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1"/>
      <c r="S207" s="34"/>
      <c r="T207" s="34"/>
      <c r="U207" s="35" t="s">
        <v>65</v>
      </c>
      <c r="V207" s="314">
        <v>0</v>
      </c>
      <c r="W207" s="315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0">
        <v>4607091387353</v>
      </c>
      <c r="E208" s="321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1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0">
        <v>4607091386011</v>
      </c>
      <c r="E209" s="321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6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1"/>
      <c r="S209" s="34"/>
      <c r="T209" s="34"/>
      <c r="U209" s="35" t="s">
        <v>65</v>
      </c>
      <c r="V209" s="314">
        <v>0</v>
      </c>
      <c r="W209" s="315">
        <f t="shared" si="10"/>
        <v>0</v>
      </c>
      <c r="X209" s="36" t="str">
        <f t="shared" ref="X209:X215" si="11"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0">
        <v>4607091387308</v>
      </c>
      <c r="E210" s="321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1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0">
        <v>4607091387339</v>
      </c>
      <c r="E211" s="321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1"/>
      <c r="S211" s="34"/>
      <c r="T211" s="34"/>
      <c r="U211" s="35" t="s">
        <v>65</v>
      </c>
      <c r="V211" s="314">
        <v>0</v>
      </c>
      <c r="W211" s="31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0">
        <v>4680115882638</v>
      </c>
      <c r="E212" s="321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1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0">
        <v>4680115881938</v>
      </c>
      <c r="E213" s="321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1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0">
        <v>4607091387346</v>
      </c>
      <c r="E214" s="321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5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1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0">
        <v>4607091389807</v>
      </c>
      <c r="E215" s="321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1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7" t="s">
        <v>65</v>
      </c>
      <c r="V217" s="316">
        <f>IFERROR(SUM(V201:V215),"0")</f>
        <v>0</v>
      </c>
      <c r="W217" s="316">
        <f>IFERROR(SUM(W201:W215),"0")</f>
        <v>0</v>
      </c>
      <c r="X217" s="37"/>
      <c r="Y217" s="317"/>
      <c r="Z217" s="317"/>
    </row>
    <row r="218" spans="1:53" ht="14.25" customHeight="1" x14ac:dyDescent="0.25">
      <c r="A218" s="342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0">
        <v>4680115881914</v>
      </c>
      <c r="E219" s="321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1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2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0">
        <v>4607091387193</v>
      </c>
      <c r="E223" s="321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1"/>
      <c r="S223" s="34"/>
      <c r="T223" s="34"/>
      <c r="U223" s="35" t="s">
        <v>65</v>
      </c>
      <c r="V223" s="314">
        <v>0</v>
      </c>
      <c r="W223" s="315">
        <f>IFERROR(IF(V223="",0,CEILING((V223/$H223),1)*$H223),"")</f>
        <v>0</v>
      </c>
      <c r="X223" s="36" t="str">
        <f>IFERROR(IF(W223=0,"",ROUNDUP(W223/H223,0)*0.00753),"")</f>
        <v/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0">
        <v>4607091387230</v>
      </c>
      <c r="E224" s="321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1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0">
        <v>4607091387285</v>
      </c>
      <c r="E225" s="321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1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0">
        <v>4607091389845</v>
      </c>
      <c r="E226" s="321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1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7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16">
        <f>IFERROR(V223/H223,"0")+IFERROR(V224/H224,"0")+IFERROR(V225/H225,"0")+IFERROR(V226/H226,"0")</f>
        <v>0</v>
      </c>
      <c r="W227" s="316">
        <f>IFERROR(W223/H223,"0")+IFERROR(W224/H224,"0")+IFERROR(W225/H225,"0")+IFERROR(W226/H226,"0")</f>
        <v>0</v>
      </c>
      <c r="X227" s="316">
        <f>IFERROR(IF(X223="",0,X223),"0")+IFERROR(IF(X224="",0,X224),"0")+IFERROR(IF(X225="",0,X225),"0")+IFERROR(IF(X226="",0,X226),"0")</f>
        <v>0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16">
        <f>IFERROR(SUM(V223:V226),"0")</f>
        <v>0</v>
      </c>
      <c r="W228" s="316">
        <f>IFERROR(SUM(W223:W226),"0")</f>
        <v>0</v>
      </c>
      <c r="X228" s="37"/>
      <c r="Y228" s="317"/>
      <c r="Z228" s="317"/>
    </row>
    <row r="229" spans="1:53" ht="14.25" customHeight="1" x14ac:dyDescent="0.25">
      <c r="A229" s="342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0">
        <v>4607091387766</v>
      </c>
      <c r="E230" s="321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6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1"/>
      <c r="S230" s="34"/>
      <c r="T230" s="34"/>
      <c r="U230" s="35" t="s">
        <v>65</v>
      </c>
      <c r="V230" s="314">
        <v>2500</v>
      </c>
      <c r="W230" s="315">
        <f t="shared" ref="W230:W238" si="12">IFERROR(IF(V230="",0,CEILING((V230/$H230),1)*$H230),"")</f>
        <v>2502.9</v>
      </c>
      <c r="X230" s="36">
        <f>IFERROR(IF(W230=0,"",ROUNDUP(W230/H230,0)*0.02175),"")</f>
        <v>6.7207499999999998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0">
        <v>4607091387957</v>
      </c>
      <c r="E231" s="321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1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0">
        <v>4607091387964</v>
      </c>
      <c r="E232" s="321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1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0">
        <v>4680115883604</v>
      </c>
      <c r="E233" s="321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627" t="s">
        <v>382</v>
      </c>
      <c r="O233" s="325"/>
      <c r="P233" s="325"/>
      <c r="Q233" s="325"/>
      <c r="R233" s="321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0">
        <v>4680115883567</v>
      </c>
      <c r="E234" s="321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385</v>
      </c>
      <c r="O234" s="325"/>
      <c r="P234" s="325"/>
      <c r="Q234" s="325"/>
      <c r="R234" s="321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0">
        <v>4607091381672</v>
      </c>
      <c r="E235" s="321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1"/>
      <c r="S235" s="34"/>
      <c r="T235" s="34"/>
      <c r="U235" s="35" t="s">
        <v>65</v>
      </c>
      <c r="V235" s="314">
        <v>360</v>
      </c>
      <c r="W235" s="315">
        <f t="shared" si="12"/>
        <v>360</v>
      </c>
      <c r="X235" s="36">
        <f>IFERROR(IF(W235=0,"",ROUNDUP(W235/H235,0)*0.00937),"")</f>
        <v>0.93699999999999994</v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0">
        <v>4607091387537</v>
      </c>
      <c r="E236" s="321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1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0">
        <v>4607091387513</v>
      </c>
      <c r="E237" s="321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1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0">
        <v>4680115880511</v>
      </c>
      <c r="E238" s="321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1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408.64197530864197</v>
      </c>
      <c r="W239" s="316">
        <f>IFERROR(W230/H230,"0")+IFERROR(W231/H231,"0")+IFERROR(W232/H232,"0")+IFERROR(W233/H233,"0")+IFERROR(W234/H234,"0")+IFERROR(W235/H235,"0")+IFERROR(W236/H236,"0")+IFERROR(W237/H237,"0")+IFERROR(W238/H238,"0")</f>
        <v>409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7.6577500000000001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7" t="s">
        <v>65</v>
      </c>
      <c r="V240" s="316">
        <f>IFERROR(SUM(V230:V238),"0")</f>
        <v>2860</v>
      </c>
      <c r="W240" s="316">
        <f>IFERROR(SUM(W230:W238),"0")</f>
        <v>2862.9</v>
      </c>
      <c r="X240" s="37"/>
      <c r="Y240" s="317"/>
      <c r="Z240" s="317"/>
    </row>
    <row r="241" spans="1:53" ht="14.25" customHeight="1" x14ac:dyDescent="0.25">
      <c r="A241" s="342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0">
        <v>4607091380880</v>
      </c>
      <c r="E242" s="321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1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0">
        <v>4607091384482</v>
      </c>
      <c r="E243" s="321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1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0">
        <v>4607091380897</v>
      </c>
      <c r="E244" s="321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1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9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16">
        <f>IFERROR(V242/H242,"0")+IFERROR(V243/H243,"0")+IFERROR(V244/H244,"0")</f>
        <v>0</v>
      </c>
      <c r="W245" s="316">
        <f>IFERROR(W242/H242,"0")+IFERROR(W243/H243,"0")+IFERROR(W244/H244,"0")</f>
        <v>0</v>
      </c>
      <c r="X245" s="316">
        <f>IFERROR(IF(X242="",0,X242),"0")+IFERROR(IF(X243="",0,X243),"0")+IFERROR(IF(X244="",0,X244),"0")</f>
        <v>0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16">
        <f>IFERROR(SUM(V242:V244),"0")</f>
        <v>0</v>
      </c>
      <c r="W246" s="316">
        <f>IFERROR(SUM(W242:W244),"0")</f>
        <v>0</v>
      </c>
      <c r="X246" s="37"/>
      <c r="Y246" s="317"/>
      <c r="Z246" s="317"/>
    </row>
    <row r="247" spans="1:53" ht="14.25" customHeight="1" x14ac:dyDescent="0.25">
      <c r="A247" s="342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0">
        <v>4607091388374</v>
      </c>
      <c r="E248" s="321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402</v>
      </c>
      <c r="O248" s="325"/>
      <c r="P248" s="325"/>
      <c r="Q248" s="325"/>
      <c r="R248" s="321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0">
        <v>4607091388381</v>
      </c>
      <c r="E249" s="321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2" t="s">
        <v>405</v>
      </c>
      <c r="O249" s="325"/>
      <c r="P249" s="325"/>
      <c r="Q249" s="325"/>
      <c r="R249" s="321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0">
        <v>4607091388404</v>
      </c>
      <c r="E250" s="321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1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2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customHeight="1" x14ac:dyDescent="0.25">
      <c r="A253" s="342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0">
        <v>4680115881808</v>
      </c>
      <c r="E254" s="321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5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1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0">
        <v>4680115881822</v>
      </c>
      <c r="E255" s="321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1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0">
        <v>4680115880016</v>
      </c>
      <c r="E256" s="321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1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09"/>
      <c r="Z259" s="309"/>
    </row>
    <row r="260" spans="1:53" ht="14.25" customHeight="1" x14ac:dyDescent="0.25">
      <c r="A260" s="342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0">
        <v>4607091387421</v>
      </c>
      <c r="E261" s="321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1"/>
      <c r="S261" s="34"/>
      <c r="T261" s="34"/>
      <c r="U261" s="35" t="s">
        <v>65</v>
      </c>
      <c r="V261" s="314">
        <v>0</v>
      </c>
      <c r="W261" s="315">
        <f t="shared" ref="W261:W267" si="13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0">
        <v>4607091387421</v>
      </c>
      <c r="E262" s="321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1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0">
        <v>4607091387452</v>
      </c>
      <c r="E263" s="321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1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0">
        <v>4607091387452</v>
      </c>
      <c r="E264" s="321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336" t="s">
        <v>424</v>
      </c>
      <c r="O264" s="325"/>
      <c r="P264" s="325"/>
      <c r="Q264" s="325"/>
      <c r="R264" s="321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0">
        <v>4607091385984</v>
      </c>
      <c r="E265" s="321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1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0">
        <v>4607091387438</v>
      </c>
      <c r="E266" s="321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1"/>
      <c r="S266" s="34"/>
      <c r="T266" s="34"/>
      <c r="U266" s="35" t="s">
        <v>65</v>
      </c>
      <c r="V266" s="314">
        <v>0</v>
      </c>
      <c r="W266" s="315">
        <f t="shared" si="13"/>
        <v>0</v>
      </c>
      <c r="X266" s="36" t="str">
        <f>IFERROR(IF(W266=0,"",ROUNDUP(W266/H266,0)*0.00937),"")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0">
        <v>4607091387469</v>
      </c>
      <c r="E267" s="321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1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42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0">
        <v>4607091387292</v>
      </c>
      <c r="E271" s="321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1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0">
        <v>4607091387315</v>
      </c>
      <c r="E272" s="321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1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09"/>
      <c r="Z275" s="309"/>
    </row>
    <row r="276" spans="1:53" ht="14.25" customHeight="1" x14ac:dyDescent="0.25">
      <c r="A276" s="342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0">
        <v>4607091383836</v>
      </c>
      <c r="E277" s="321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1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2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0">
        <v>4607091387919</v>
      </c>
      <c r="E281" s="321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1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6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customHeight="1" x14ac:dyDescent="0.25">
      <c r="A284" s="342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0">
        <v>4607091388831</v>
      </c>
      <c r="E285" s="321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1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7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42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0">
        <v>4607091383102</v>
      </c>
      <c r="E289" s="321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1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8"/>
      <c r="Z292" s="48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09"/>
      <c r="Z293" s="309"/>
    </row>
    <row r="294" spans="1:53" ht="14.25" customHeight="1" x14ac:dyDescent="0.25">
      <c r="A294" s="342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0">
        <v>4607091383997</v>
      </c>
      <c r="E295" s="321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1"/>
      <c r="S295" s="34"/>
      <c r="T295" s="34"/>
      <c r="U295" s="35" t="s">
        <v>65</v>
      </c>
      <c r="V295" s="314">
        <v>700</v>
      </c>
      <c r="W295" s="315">
        <f t="shared" ref="W295:W302" si="14">IFERROR(IF(V295="",0,CEILING((V295/$H295),1)*$H295),"")</f>
        <v>705</v>
      </c>
      <c r="X295" s="36">
        <f>IFERROR(IF(W295=0,"",ROUNDUP(W295/H295,0)*0.02175),"")</f>
        <v>1.0222499999999999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0">
        <v>4607091383997</v>
      </c>
      <c r="E296" s="321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1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0">
        <v>4607091384130</v>
      </c>
      <c r="E297" s="321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1"/>
      <c r="S297" s="34"/>
      <c r="T297" s="34"/>
      <c r="U297" s="35" t="s">
        <v>65</v>
      </c>
      <c r="V297" s="314">
        <v>700</v>
      </c>
      <c r="W297" s="315">
        <f t="shared" si="14"/>
        <v>705</v>
      </c>
      <c r="X297" s="36">
        <f>IFERROR(IF(W297=0,"",ROUNDUP(W297/H297,0)*0.02175),"")</f>
        <v>1.0222499999999999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0">
        <v>4607091384130</v>
      </c>
      <c r="E298" s="321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1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0">
        <v>4607091384147</v>
      </c>
      <c r="E299" s="321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1"/>
      <c r="S299" s="34"/>
      <c r="T299" s="34"/>
      <c r="U299" s="35" t="s">
        <v>65</v>
      </c>
      <c r="V299" s="314">
        <v>700</v>
      </c>
      <c r="W299" s="315">
        <f t="shared" si="14"/>
        <v>705</v>
      </c>
      <c r="X299" s="36">
        <f>IFERROR(IF(W299=0,"",ROUNDUP(W299/H299,0)*0.02175),"")</f>
        <v>1.0222499999999999</v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0">
        <v>4607091384147</v>
      </c>
      <c r="E300" s="321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7" t="s">
        <v>455</v>
      </c>
      <c r="O300" s="325"/>
      <c r="P300" s="325"/>
      <c r="Q300" s="325"/>
      <c r="R300" s="321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0">
        <v>4607091384154</v>
      </c>
      <c r="E301" s="321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1"/>
      <c r="S301" s="34"/>
      <c r="T301" s="34"/>
      <c r="U301" s="35" t="s">
        <v>65</v>
      </c>
      <c r="V301" s="314">
        <v>0</v>
      </c>
      <c r="W301" s="315">
        <f t="shared" si="14"/>
        <v>0</v>
      </c>
      <c r="X301" s="36" t="str">
        <f>IFERROR(IF(W301=0,"",ROUNDUP(W301/H301,0)*0.00937),"")</f>
        <v/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0">
        <v>4607091384161</v>
      </c>
      <c r="E302" s="321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1"/>
      <c r="S302" s="34"/>
      <c r="T302" s="34"/>
      <c r="U302" s="35" t="s">
        <v>65</v>
      </c>
      <c r="V302" s="314">
        <v>0</v>
      </c>
      <c r="W302" s="315">
        <f t="shared" si="14"/>
        <v>0</v>
      </c>
      <c r="X302" s="36" t="str">
        <f>IFERROR(IF(W302=0,"",ROUNDUP(W302/H302,0)*0.00937),"")</f>
        <v/>
      </c>
      <c r="Y302" s="56"/>
      <c r="Z302" s="57"/>
      <c r="AD302" s="58"/>
      <c r="BA302" s="226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140</v>
      </c>
      <c r="W303" s="316">
        <f>IFERROR(W295/H295,"0")+IFERROR(W296/H296,"0")+IFERROR(W297/H297,"0")+IFERROR(W298/H298,"0")+IFERROR(W299/H299,"0")+IFERROR(W300/H300,"0")+IFERROR(W301/H301,"0")+IFERROR(W302/H302,"0")</f>
        <v>141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3.0667499999999999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7" t="s">
        <v>65</v>
      </c>
      <c r="V304" s="316">
        <f>IFERROR(SUM(V295:V302),"0")</f>
        <v>2100</v>
      </c>
      <c r="W304" s="316">
        <f>IFERROR(SUM(W295:W302),"0")</f>
        <v>2115</v>
      </c>
      <c r="X304" s="37"/>
      <c r="Y304" s="317"/>
      <c r="Z304" s="317"/>
    </row>
    <row r="305" spans="1:53" ht="14.25" customHeight="1" x14ac:dyDescent="0.25">
      <c r="A305" s="342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0">
        <v>4607091383980</v>
      </c>
      <c r="E306" s="321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1"/>
      <c r="S306" s="34"/>
      <c r="T306" s="34"/>
      <c r="U306" s="35" t="s">
        <v>65</v>
      </c>
      <c r="V306" s="314">
        <v>2700</v>
      </c>
      <c r="W306" s="315">
        <f>IFERROR(IF(V306="",0,CEILING((V306/$H306),1)*$H306),"")</f>
        <v>2700</v>
      </c>
      <c r="X306" s="36">
        <f>IFERROR(IF(W306=0,"",ROUNDUP(W306/H306,0)*0.02175),"")</f>
        <v>3.9149999999999996</v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0">
        <v>4680115883314</v>
      </c>
      <c r="E307" s="321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457" t="s">
        <v>464</v>
      </c>
      <c r="O307" s="325"/>
      <c r="P307" s="325"/>
      <c r="Q307" s="325"/>
      <c r="R307" s="321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0">
        <v>4607091384178</v>
      </c>
      <c r="E308" s="321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1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9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16">
        <f>IFERROR(V306/H306,"0")+IFERROR(V307/H307,"0")+IFERROR(V308/H308,"0")</f>
        <v>180</v>
      </c>
      <c r="W309" s="316">
        <f>IFERROR(W306/H306,"0")+IFERROR(W307/H307,"0")+IFERROR(W308/H308,"0")</f>
        <v>180</v>
      </c>
      <c r="X309" s="316">
        <f>IFERROR(IF(X306="",0,X306),"0")+IFERROR(IF(X307="",0,X307),"0")+IFERROR(IF(X308="",0,X308),"0")</f>
        <v>3.9149999999999996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16">
        <f>IFERROR(SUM(V306:V308),"0")</f>
        <v>2700</v>
      </c>
      <c r="W310" s="316">
        <f>IFERROR(SUM(W306:W308),"0")</f>
        <v>2700</v>
      </c>
      <c r="X310" s="37"/>
      <c r="Y310" s="317"/>
      <c r="Z310" s="317"/>
    </row>
    <row r="311" spans="1:53" ht="14.25" customHeight="1" x14ac:dyDescent="0.25">
      <c r="A311" s="342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0">
        <v>4607091384260</v>
      </c>
      <c r="E312" s="321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1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0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16">
        <f>IFERROR(SUM(V312:V312),"0")</f>
        <v>0</v>
      </c>
      <c r="W314" s="316">
        <f>IFERROR(SUM(W312:W312),"0")</f>
        <v>0</v>
      </c>
      <c r="X314" s="37"/>
      <c r="Y314" s="317"/>
      <c r="Z314" s="317"/>
    </row>
    <row r="315" spans="1:53" ht="14.25" customHeight="1" x14ac:dyDescent="0.25">
      <c r="A315" s="342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0">
        <v>4607091384673</v>
      </c>
      <c r="E316" s="321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1"/>
      <c r="S316" s="34"/>
      <c r="T316" s="34"/>
      <c r="U316" s="35" t="s">
        <v>65</v>
      </c>
      <c r="V316" s="314">
        <v>0</v>
      </c>
      <c r="W316" s="31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1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7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65</v>
      </c>
      <c r="V318" s="316">
        <f>IFERROR(SUM(V316:V316),"0")</f>
        <v>0</v>
      </c>
      <c r="W318" s="316">
        <f>IFERROR(SUM(W316:W316),"0")</f>
        <v>0</v>
      </c>
      <c r="X318" s="37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09"/>
      <c r="Z319" s="309"/>
    </row>
    <row r="320" spans="1:53" ht="14.25" customHeight="1" x14ac:dyDescent="0.25">
      <c r="A320" s="342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0">
        <v>4607091384185</v>
      </c>
      <c r="E321" s="321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1"/>
      <c r="S321" s="34"/>
      <c r="T321" s="34"/>
      <c r="U321" s="35" t="s">
        <v>65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0">
        <v>4607091384192</v>
      </c>
      <c r="E322" s="321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6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1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0">
        <v>4680115881907</v>
      </c>
      <c r="E323" s="321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3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1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0">
        <v>4607091384680</v>
      </c>
      <c r="E324" s="321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6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1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7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7" t="s">
        <v>65</v>
      </c>
      <c r="V326" s="316">
        <f>IFERROR(SUM(V321:V324),"0")</f>
        <v>0</v>
      </c>
      <c r="W326" s="316">
        <f>IFERROR(SUM(W321:W324),"0")</f>
        <v>0</v>
      </c>
      <c r="X326" s="37"/>
      <c r="Y326" s="317"/>
      <c r="Z326" s="317"/>
    </row>
    <row r="327" spans="1:53" ht="14.25" customHeight="1" x14ac:dyDescent="0.25">
      <c r="A327" s="342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0">
        <v>4607091384802</v>
      </c>
      <c r="E328" s="321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1"/>
      <c r="S328" s="34"/>
      <c r="T328" s="34"/>
      <c r="U328" s="35" t="s">
        <v>65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0">
        <v>4607091384826</v>
      </c>
      <c r="E329" s="321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1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16">
        <f>IFERROR(SUM(V328:V329),"0")</f>
        <v>0</v>
      </c>
      <c r="W331" s="316">
        <f>IFERROR(SUM(W328:W329),"0")</f>
        <v>0</v>
      </c>
      <c r="X331" s="37"/>
      <c r="Y331" s="317"/>
      <c r="Z331" s="317"/>
    </row>
    <row r="332" spans="1:53" ht="14.25" customHeight="1" x14ac:dyDescent="0.25">
      <c r="A332" s="342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0">
        <v>4607091384246</v>
      </c>
      <c r="E333" s="321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3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1"/>
      <c r="S333" s="34"/>
      <c r="T333" s="34"/>
      <c r="U333" s="35" t="s">
        <v>65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0">
        <v>4680115881976</v>
      </c>
      <c r="E334" s="321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1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0">
        <v>4607091384253</v>
      </c>
      <c r="E335" s="321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1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0">
        <v>4680115881969</v>
      </c>
      <c r="E336" s="321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1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16">
        <f>IFERROR(SUM(V333:V336),"0")</f>
        <v>0</v>
      </c>
      <c r="W338" s="316">
        <f>IFERROR(SUM(W333:W336),"0")</f>
        <v>0</v>
      </c>
      <c r="X338" s="37"/>
      <c r="Y338" s="317"/>
      <c r="Z338" s="317"/>
    </row>
    <row r="339" spans="1:53" ht="14.25" customHeight="1" x14ac:dyDescent="0.25">
      <c r="A339" s="342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0">
        <v>4607091389357</v>
      </c>
      <c r="E340" s="321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1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8"/>
      <c r="Z343" s="48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09"/>
      <c r="Z344" s="309"/>
    </row>
    <row r="345" spans="1:53" ht="14.25" customHeight="1" x14ac:dyDescent="0.25">
      <c r="A345" s="342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0">
        <v>4607091389708</v>
      </c>
      <c r="E346" s="321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1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0">
        <v>4607091389692</v>
      </c>
      <c r="E347" s="321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1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42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0">
        <v>4607091389753</v>
      </c>
      <c r="E351" s="321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1"/>
      <c r="S351" s="34"/>
      <c r="T351" s="34"/>
      <c r="U351" s="35" t="s">
        <v>65</v>
      </c>
      <c r="V351" s="314">
        <v>0</v>
      </c>
      <c r="W351" s="315">
        <f t="shared" ref="W351:W363" si="15"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0">
        <v>4607091389760</v>
      </c>
      <c r="E352" s="321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1"/>
      <c r="S352" s="34"/>
      <c r="T352" s="34"/>
      <c r="U352" s="35" t="s">
        <v>65</v>
      </c>
      <c r="V352" s="314">
        <v>0</v>
      </c>
      <c r="W352" s="315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0">
        <v>4607091389746</v>
      </c>
      <c r="E353" s="321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1"/>
      <c r="S353" s="34"/>
      <c r="T353" s="34"/>
      <c r="U353" s="35" t="s">
        <v>65</v>
      </c>
      <c r="V353" s="314">
        <v>0</v>
      </c>
      <c r="W353" s="315">
        <f t="shared" si="15"/>
        <v>0</v>
      </c>
      <c r="X353" s="36" t="str">
        <f>IFERROR(IF(W353=0,"",ROUNDUP(W353/H353,0)*0.00753),"")</f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0">
        <v>4680115882928</v>
      </c>
      <c r="E354" s="321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6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1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0">
        <v>4680115883147</v>
      </c>
      <c r="E355" s="321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1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0">
        <v>4607091384338</v>
      </c>
      <c r="E356" s="321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61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1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0">
        <v>4680115883154</v>
      </c>
      <c r="E357" s="321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1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0">
        <v>4607091389524</v>
      </c>
      <c r="E358" s="321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1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0">
        <v>4680115883161</v>
      </c>
      <c r="E359" s="321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1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0">
        <v>4607091384345</v>
      </c>
      <c r="E360" s="321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1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0">
        <v>4680115883178</v>
      </c>
      <c r="E361" s="321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1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0">
        <v>4607091389531</v>
      </c>
      <c r="E362" s="321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3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1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0">
        <v>4680115883185</v>
      </c>
      <c r="E363" s="321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423" t="s">
        <v>526</v>
      </c>
      <c r="O363" s="325"/>
      <c r="P363" s="325"/>
      <c r="Q363" s="325"/>
      <c r="R363" s="321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16">
        <f>IFERROR(SUM(V351:V363),"0")</f>
        <v>0</v>
      </c>
      <c r="W365" s="316">
        <f>IFERROR(SUM(W351:W363),"0")</f>
        <v>0</v>
      </c>
      <c r="X365" s="37"/>
      <c r="Y365" s="317"/>
      <c r="Z365" s="317"/>
    </row>
    <row r="366" spans="1:53" ht="14.25" customHeight="1" x14ac:dyDescent="0.25">
      <c r="A366" s="342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0">
        <v>4607091389685</v>
      </c>
      <c r="E367" s="321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60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1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0">
        <v>4607091389654</v>
      </c>
      <c r="E368" s="321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1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0">
        <v>4607091384352</v>
      </c>
      <c r="E369" s="321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1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0">
        <v>4607091389661</v>
      </c>
      <c r="E370" s="321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6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1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2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0">
        <v>4680115881648</v>
      </c>
      <c r="E374" s="321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1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2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0">
        <v>4680115884359</v>
      </c>
      <c r="E378" s="321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452" t="s">
        <v>541</v>
      </c>
      <c r="O378" s="325"/>
      <c r="P378" s="325"/>
      <c r="Q378" s="325"/>
      <c r="R378" s="321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0">
        <v>4680115884335</v>
      </c>
      <c r="E379" s="321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576" t="s">
        <v>544</v>
      </c>
      <c r="O379" s="325"/>
      <c r="P379" s="325"/>
      <c r="Q379" s="325"/>
      <c r="R379" s="321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0">
        <v>4680115884113</v>
      </c>
      <c r="E380" s="321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518" t="s">
        <v>547</v>
      </c>
      <c r="O380" s="325"/>
      <c r="P380" s="325"/>
      <c r="Q380" s="325"/>
      <c r="R380" s="321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0">
        <v>4680115884342</v>
      </c>
      <c r="E381" s="321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365" t="s">
        <v>550</v>
      </c>
      <c r="O381" s="325"/>
      <c r="P381" s="325"/>
      <c r="Q381" s="325"/>
      <c r="R381" s="321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2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0">
        <v>4680115884090</v>
      </c>
      <c r="E385" s="321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645" t="s">
        <v>553</v>
      </c>
      <c r="O385" s="325"/>
      <c r="P385" s="325"/>
      <c r="Q385" s="325"/>
      <c r="R385" s="321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0">
        <v>4680115882997</v>
      </c>
      <c r="E386" s="321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472" t="s">
        <v>556</v>
      </c>
      <c r="O386" s="325"/>
      <c r="P386" s="325"/>
      <c r="Q386" s="325"/>
      <c r="R386" s="321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09"/>
      <c r="Z389" s="309"/>
    </row>
    <row r="390" spans="1:53" ht="14.25" customHeight="1" x14ac:dyDescent="0.25">
      <c r="A390" s="342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0">
        <v>4607091389388</v>
      </c>
      <c r="E391" s="321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1"/>
      <c r="S391" s="34"/>
      <c r="T391" s="34"/>
      <c r="U391" s="35" t="s">
        <v>65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0">
        <v>4607091389364</v>
      </c>
      <c r="E392" s="321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1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7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65</v>
      </c>
      <c r="V394" s="316">
        <f>IFERROR(SUM(V391:V392),"0")</f>
        <v>0</v>
      </c>
      <c r="W394" s="316">
        <f>IFERROR(SUM(W391:W392),"0")</f>
        <v>0</v>
      </c>
      <c r="X394" s="37"/>
      <c r="Y394" s="317"/>
      <c r="Z394" s="317"/>
    </row>
    <row r="395" spans="1:53" ht="14.25" customHeight="1" x14ac:dyDescent="0.25">
      <c r="A395" s="342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0">
        <v>4607091389739</v>
      </c>
      <c r="E396" s="321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1"/>
      <c r="S396" s="34"/>
      <c r="T396" s="34"/>
      <c r="U396" s="35" t="s">
        <v>65</v>
      </c>
      <c r="V396" s="314">
        <v>0</v>
      </c>
      <c r="W396" s="315">
        <f t="shared" ref="W396:W402" si="17"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0">
        <v>4680115883048</v>
      </c>
      <c r="E397" s="321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1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0">
        <v>4607091389425</v>
      </c>
      <c r="E398" s="321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1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0">
        <v>4680115882911</v>
      </c>
      <c r="E399" s="321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372" t="s">
        <v>570</v>
      </c>
      <c r="O399" s="325"/>
      <c r="P399" s="325"/>
      <c r="Q399" s="325"/>
      <c r="R399" s="321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0">
        <v>4680115880771</v>
      </c>
      <c r="E400" s="321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1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0">
        <v>4607091389500</v>
      </c>
      <c r="E401" s="321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5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1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0">
        <v>4680115881983</v>
      </c>
      <c r="E402" s="321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4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1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7" t="s">
        <v>67</v>
      </c>
      <c r="V403" s="316">
        <f>IFERROR(V396/H396,"0")+IFERROR(V397/H397,"0")+IFERROR(V398/H398,"0")+IFERROR(V399/H399,"0")+IFERROR(V400/H400,"0")+IFERROR(V401/H401,"0")+IFERROR(V402/H402,"0")</f>
        <v>0</v>
      </c>
      <c r="W403" s="316">
        <f>IFERROR(W396/H396,"0")+IFERROR(W397/H397,"0")+IFERROR(W398/H398,"0")+IFERROR(W399/H399,"0")+IFERROR(W400/H400,"0")+IFERROR(W401/H401,"0")+IFERROR(W402/H402,"0")</f>
        <v>0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65</v>
      </c>
      <c r="V404" s="316">
        <f>IFERROR(SUM(V396:V402),"0")</f>
        <v>0</v>
      </c>
      <c r="W404" s="316">
        <f>IFERROR(SUM(W396:W402),"0")</f>
        <v>0</v>
      </c>
      <c r="X404" s="37"/>
      <c r="Y404" s="317"/>
      <c r="Z404" s="317"/>
    </row>
    <row r="405" spans="1:53" ht="14.25" customHeight="1" x14ac:dyDescent="0.25">
      <c r="A405" s="342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0">
        <v>4680115882980</v>
      </c>
      <c r="E406" s="321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1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8"/>
      <c r="Z409" s="48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09"/>
      <c r="Z410" s="309"/>
    </row>
    <row r="411" spans="1:53" ht="14.25" customHeight="1" x14ac:dyDescent="0.25">
      <c r="A411" s="342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0">
        <v>4607091389067</v>
      </c>
      <c r="E412" s="321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1"/>
      <c r="S412" s="34"/>
      <c r="T412" s="34"/>
      <c r="U412" s="35" t="s">
        <v>65</v>
      </c>
      <c r="V412" s="314">
        <v>0</v>
      </c>
      <c r="W412" s="315">
        <f t="shared" ref="W412:W420" si="18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0">
        <v>4607091383522</v>
      </c>
      <c r="E413" s="321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1"/>
      <c r="S413" s="34"/>
      <c r="T413" s="34"/>
      <c r="U413" s="35" t="s">
        <v>65</v>
      </c>
      <c r="V413" s="314">
        <v>0</v>
      </c>
      <c r="W413" s="315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0">
        <v>4607091384437</v>
      </c>
      <c r="E414" s="321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1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0">
        <v>4607091389104</v>
      </c>
      <c r="E415" s="321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1"/>
      <c r="S415" s="34"/>
      <c r="T415" s="34"/>
      <c r="U415" s="35" t="s">
        <v>65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0">
        <v>4680115880603</v>
      </c>
      <c r="E416" s="321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1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0">
        <v>4607091389999</v>
      </c>
      <c r="E417" s="321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7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1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0">
        <v>4680115882782</v>
      </c>
      <c r="E418" s="321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1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0">
        <v>4607091389098</v>
      </c>
      <c r="E419" s="321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1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0">
        <v>4607091389982</v>
      </c>
      <c r="E420" s="321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1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7" t="s">
        <v>65</v>
      </c>
      <c r="V422" s="316">
        <f>IFERROR(SUM(V412:V420),"0")</f>
        <v>0</v>
      </c>
      <c r="W422" s="316">
        <f>IFERROR(SUM(W412:W420),"0")</f>
        <v>0</v>
      </c>
      <c r="X422" s="37"/>
      <c r="Y422" s="317"/>
      <c r="Z422" s="317"/>
    </row>
    <row r="423" spans="1:53" ht="14.25" customHeight="1" x14ac:dyDescent="0.25">
      <c r="A423" s="342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0">
        <v>4607091388930</v>
      </c>
      <c r="E424" s="321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1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0">
        <v>4680115880054</v>
      </c>
      <c r="E425" s="321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1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customHeight="1" x14ac:dyDescent="0.25">
      <c r="A428" s="342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0">
        <v>4680115883116</v>
      </c>
      <c r="E429" s="321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1"/>
      <c r="S429" s="34"/>
      <c r="T429" s="34"/>
      <c r="U429" s="35" t="s">
        <v>65</v>
      </c>
      <c r="V429" s="314">
        <v>0</v>
      </c>
      <c r="W429" s="315">
        <f t="shared" ref="W429:W434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0">
        <v>4680115883093</v>
      </c>
      <c r="E430" s="321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1"/>
      <c r="S430" s="34"/>
      <c r="T430" s="34"/>
      <c r="U430" s="35" t="s">
        <v>65</v>
      </c>
      <c r="V430" s="314">
        <v>0</v>
      </c>
      <c r="W430" s="315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0">
        <v>4680115883109</v>
      </c>
      <c r="E431" s="321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1"/>
      <c r="S431" s="34"/>
      <c r="T431" s="34"/>
      <c r="U431" s="35" t="s">
        <v>65</v>
      </c>
      <c r="V431" s="314">
        <v>0</v>
      </c>
      <c r="W431" s="315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0">
        <v>4680115882072</v>
      </c>
      <c r="E432" s="321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70" t="s">
        <v>610</v>
      </c>
      <c r="O432" s="325"/>
      <c r="P432" s="325"/>
      <c r="Q432" s="325"/>
      <c r="R432" s="321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0">
        <v>4680115882102</v>
      </c>
      <c r="E433" s="321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3" t="s">
        <v>613</v>
      </c>
      <c r="O433" s="325"/>
      <c r="P433" s="325"/>
      <c r="Q433" s="325"/>
      <c r="R433" s="321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0">
        <v>4680115882096</v>
      </c>
      <c r="E434" s="321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616</v>
      </c>
      <c r="O434" s="325"/>
      <c r="P434" s="325"/>
      <c r="Q434" s="325"/>
      <c r="R434" s="321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customHeight="1" x14ac:dyDescent="0.25">
      <c r="A437" s="342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0">
        <v>4607091383409</v>
      </c>
      <c r="E438" s="321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1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0">
        <v>4607091383416</v>
      </c>
      <c r="E439" s="321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1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8"/>
      <c r="Z442" s="48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09"/>
      <c r="Z443" s="309"/>
    </row>
    <row r="444" spans="1:53" ht="14.25" customHeight="1" x14ac:dyDescent="0.25">
      <c r="A444" s="342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0">
        <v>4640242180441</v>
      </c>
      <c r="E445" s="321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3" t="s">
        <v>625</v>
      </c>
      <c r="O445" s="325"/>
      <c r="P445" s="325"/>
      <c r="Q445" s="325"/>
      <c r="R445" s="321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0">
        <v>4640242180564</v>
      </c>
      <c r="E446" s="321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30" t="s">
        <v>628</v>
      </c>
      <c r="O446" s="325"/>
      <c r="P446" s="325"/>
      <c r="Q446" s="325"/>
      <c r="R446" s="321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9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42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0">
        <v>4640242180526</v>
      </c>
      <c r="E450" s="321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7" t="s">
        <v>631</v>
      </c>
      <c r="O450" s="325"/>
      <c r="P450" s="325"/>
      <c r="Q450" s="325"/>
      <c r="R450" s="321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0">
        <v>4640242180519</v>
      </c>
      <c r="E451" s="321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1" t="s">
        <v>634</v>
      </c>
      <c r="O451" s="325"/>
      <c r="P451" s="325"/>
      <c r="Q451" s="325"/>
      <c r="R451" s="321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2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0">
        <v>4640242180816</v>
      </c>
      <c r="E455" s="321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43" t="s">
        <v>637</v>
      </c>
      <c r="O455" s="325"/>
      <c r="P455" s="325"/>
      <c r="Q455" s="325"/>
      <c r="R455" s="321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0">
        <v>4640242180595</v>
      </c>
      <c r="E456" s="321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80" t="s">
        <v>640</v>
      </c>
      <c r="O456" s="325"/>
      <c r="P456" s="325"/>
      <c r="Q456" s="325"/>
      <c r="R456" s="321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3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67</v>
      </c>
      <c r="V457" s="316">
        <f>IFERROR(V455/H455,"0")+IFERROR(V456/H456,"0")</f>
        <v>0</v>
      </c>
      <c r="W457" s="316">
        <f>IFERROR(W455/H455,"0")+IFERROR(W456/H456,"0")</f>
        <v>0</v>
      </c>
      <c r="X457" s="316">
        <f>IFERROR(IF(X455="",0,X455),"0")+IFERROR(IF(X456="",0,X456),"0")</f>
        <v>0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7" t="s">
        <v>65</v>
      </c>
      <c r="V458" s="316">
        <f>IFERROR(SUM(V455:V456),"0")</f>
        <v>0</v>
      </c>
      <c r="W458" s="316">
        <f>IFERROR(SUM(W455:W456),"0")</f>
        <v>0</v>
      </c>
      <c r="X458" s="37"/>
      <c r="Y458" s="317"/>
      <c r="Z458" s="317"/>
    </row>
    <row r="459" spans="1:53" ht="14.25" customHeight="1" x14ac:dyDescent="0.25">
      <c r="A459" s="342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0">
        <v>4640242180540</v>
      </c>
      <c r="E460" s="321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335" t="s">
        <v>643</v>
      </c>
      <c r="O460" s="325"/>
      <c r="P460" s="325"/>
      <c r="Q460" s="325"/>
      <c r="R460" s="321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0">
        <v>4640242180557</v>
      </c>
      <c r="E461" s="321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2" t="s">
        <v>646</v>
      </c>
      <c r="O461" s="325"/>
      <c r="P461" s="325"/>
      <c r="Q461" s="325"/>
      <c r="R461" s="321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09"/>
      <c r="Z464" s="309"/>
    </row>
    <row r="465" spans="1:53" ht="14.25" customHeight="1" x14ac:dyDescent="0.25">
      <c r="A465" s="342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0">
        <v>4680115880870</v>
      </c>
      <c r="E466" s="321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1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6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7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65</v>
      </c>
      <c r="V468" s="316">
        <f>IFERROR(SUM(V466:V466),"0")</f>
        <v>0</v>
      </c>
      <c r="W468" s="316">
        <f>IFERROR(SUM(W466:W466),"0")</f>
        <v>0</v>
      </c>
      <c r="X468" s="37"/>
      <c r="Y468" s="317"/>
      <c r="Z468" s="317"/>
    </row>
    <row r="469" spans="1:53" ht="15" customHeight="1" x14ac:dyDescent="0.2">
      <c r="A469" s="411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7660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7677.9</v>
      </c>
      <c r="X469" s="37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8013.4222222222215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8032.0019999999986</v>
      </c>
      <c r="X470" s="37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14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14</v>
      </c>
      <c r="X471" s="37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7" t="s">
        <v>65</v>
      </c>
      <c r="V472" s="316">
        <f>GrossWeightTotal+PalletQtyTotal*25</f>
        <v>8363.4222222222215</v>
      </c>
      <c r="W472" s="316">
        <f>GrossWeightTotalR+PalletQtyTotalR*25</f>
        <v>8382.0019999999986</v>
      </c>
      <c r="X472" s="37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728.64197530864203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730</v>
      </c>
      <c r="X473" s="37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14.639499999999998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07" t="s">
        <v>59</v>
      </c>
      <c r="C476" s="322" t="s">
        <v>93</v>
      </c>
      <c r="D476" s="506"/>
      <c r="E476" s="506"/>
      <c r="F476" s="441"/>
      <c r="G476" s="322" t="s">
        <v>246</v>
      </c>
      <c r="H476" s="506"/>
      <c r="I476" s="506"/>
      <c r="J476" s="506"/>
      <c r="K476" s="506"/>
      <c r="L476" s="506"/>
      <c r="M476" s="441"/>
      <c r="N476" s="322" t="s">
        <v>444</v>
      </c>
      <c r="O476" s="441"/>
      <c r="P476" s="322" t="s">
        <v>494</v>
      </c>
      <c r="Q476" s="441"/>
      <c r="R476" s="307" t="s">
        <v>579</v>
      </c>
      <c r="S476" s="322" t="s">
        <v>621</v>
      </c>
      <c r="T476" s="441"/>
      <c r="U476" s="308"/>
      <c r="Z476" s="52"/>
      <c r="AC476" s="308"/>
    </row>
    <row r="477" spans="1:53" ht="14.25" customHeight="1" thickTop="1" x14ac:dyDescent="0.2">
      <c r="A477" s="318" t="s">
        <v>659</v>
      </c>
      <c r="B477" s="322" t="s">
        <v>59</v>
      </c>
      <c r="C477" s="322" t="s">
        <v>94</v>
      </c>
      <c r="D477" s="322" t="s">
        <v>102</v>
      </c>
      <c r="E477" s="322" t="s">
        <v>93</v>
      </c>
      <c r="F477" s="322" t="s">
        <v>238</v>
      </c>
      <c r="G477" s="322" t="s">
        <v>247</v>
      </c>
      <c r="H477" s="322" t="s">
        <v>254</v>
      </c>
      <c r="I477" s="322" t="s">
        <v>275</v>
      </c>
      <c r="J477" s="322" t="s">
        <v>335</v>
      </c>
      <c r="K477" s="308"/>
      <c r="L477" s="322" t="s">
        <v>417</v>
      </c>
      <c r="M477" s="322" t="s">
        <v>435</v>
      </c>
      <c r="N477" s="322" t="s">
        <v>445</v>
      </c>
      <c r="O477" s="322" t="s">
        <v>471</v>
      </c>
      <c r="P477" s="322" t="s">
        <v>495</v>
      </c>
      <c r="Q477" s="322" t="s">
        <v>557</v>
      </c>
      <c r="R477" s="322" t="s">
        <v>579</v>
      </c>
      <c r="S477" s="322" t="s">
        <v>622</v>
      </c>
      <c r="T477" s="322" t="s">
        <v>647</v>
      </c>
      <c r="U477" s="308"/>
      <c r="Z477" s="52"/>
      <c r="AC477" s="308"/>
    </row>
    <row r="478" spans="1:53" ht="13.5" customHeight="1" thickBot="1" x14ac:dyDescent="0.25">
      <c r="A478" s="319"/>
      <c r="B478" s="323"/>
      <c r="C478" s="323"/>
      <c r="D478" s="323"/>
      <c r="E478" s="323"/>
      <c r="F478" s="323"/>
      <c r="G478" s="323"/>
      <c r="H478" s="323"/>
      <c r="I478" s="323"/>
      <c r="J478" s="323"/>
      <c r="K478" s="308"/>
      <c r="L478" s="323"/>
      <c r="M478" s="323"/>
      <c r="N478" s="323"/>
      <c r="O478" s="323"/>
      <c r="P478" s="323"/>
      <c r="Q478" s="323"/>
      <c r="R478" s="323"/>
      <c r="S478" s="323"/>
      <c r="T478" s="323"/>
      <c r="U478" s="308"/>
      <c r="Z478" s="52"/>
      <c r="AC478" s="308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79" s="46">
        <f>IFERROR(W130*1,"0")+IFERROR(W131*1,"0")+IFERROR(W132*1,"0")</f>
        <v>0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0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2862.9</v>
      </c>
      <c r="K479" s="308"/>
      <c r="L479" s="46">
        <f>IFERROR(W261*1,"0")+IFERROR(W262*1,"0")+IFERROR(W263*1,"0")+IFERROR(W264*1,"0")+IFERROR(W265*1,"0")+IFERROR(W266*1,"0")+IFERROR(W267*1,"0")+IFERROR(W271*1,"0")+IFERROR(W272*1,"0")</f>
        <v>0</v>
      </c>
      <c r="M479" s="46">
        <f>IFERROR(W277*1,"0")+IFERROR(W281*1,"0")+IFERROR(W285*1,"0")+IFERROR(W289*1,"0")</f>
        <v>0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4815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Q479" s="46">
        <f>IFERROR(W391*1,"0")+IFERROR(W392*1,"0")+IFERROR(W396*1,"0")+IFERROR(W397*1,"0")+IFERROR(W398*1,"0")+IFERROR(W399*1,"0")+IFERROR(W400*1,"0")+IFERROR(W401*1,"0")+IFERROR(W402*1,"0")+IFERROR(W406*1,"0")</f>
        <v>0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S479" s="46">
        <f>IFERROR(W445*1,"0")+IFERROR(W446*1,"0")+IFERROR(W450*1,"0")+IFERROR(W451*1,"0")+IFERROR(W455*1,"0")+IFERROR(W456*1,"0")+IFERROR(W460*1,"0")+IFERROR(W461*1,"0")</f>
        <v>0</v>
      </c>
      <c r="T479" s="46">
        <f>IFERROR(W466*1,"0")</f>
        <v>0</v>
      </c>
      <c r="U479" s="308"/>
      <c r="Z479" s="52"/>
      <c r="AC479" s="308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58:T458"/>
    <mergeCell ref="P1:R1"/>
    <mergeCell ref="A435:M436"/>
    <mergeCell ref="D17:E18"/>
    <mergeCell ref="V17:V18"/>
    <mergeCell ref="X17:X18"/>
    <mergeCell ref="D123:E123"/>
    <mergeCell ref="D250:E250"/>
    <mergeCell ref="D50:E50"/>
    <mergeCell ref="A59:M60"/>
    <mergeCell ref="N340:R340"/>
    <mergeCell ref="N387:T387"/>
    <mergeCell ref="D477:D478"/>
    <mergeCell ref="A137:X137"/>
    <mergeCell ref="N468:T468"/>
    <mergeCell ref="D95:E95"/>
    <mergeCell ref="S17:T17"/>
    <mergeCell ref="D266:E266"/>
    <mergeCell ref="N372:T372"/>
    <mergeCell ref="N310:T310"/>
    <mergeCell ref="Y17:Y18"/>
    <mergeCell ref="N385:R385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N474:T474"/>
    <mergeCell ref="R5:S5"/>
    <mergeCell ref="N27:R27"/>
    <mergeCell ref="A257:M258"/>
    <mergeCell ref="D271:E271"/>
    <mergeCell ref="D191:E191"/>
    <mergeCell ref="D262:E262"/>
    <mergeCell ref="D433:E433"/>
    <mergeCell ref="A442:X442"/>
    <mergeCell ref="D237:E237"/>
    <mergeCell ref="A426:M427"/>
    <mergeCell ref="N85:R85"/>
    <mergeCell ref="A364:M365"/>
    <mergeCell ref="A8:C8"/>
    <mergeCell ref="A10:C10"/>
    <mergeCell ref="N84:R84"/>
    <mergeCell ref="N249:R249"/>
    <mergeCell ref="D121:E121"/>
    <mergeCell ref="A15:L15"/>
    <mergeCell ref="N23:T23"/>
    <mergeCell ref="A48:X48"/>
    <mergeCell ref="A319:X319"/>
    <mergeCell ref="N90:R90"/>
    <mergeCell ref="N261:R261"/>
    <mergeCell ref="N452:T452"/>
    <mergeCell ref="N427:T427"/>
    <mergeCell ref="J9:L9"/>
    <mergeCell ref="N477:N478"/>
    <mergeCell ref="P477:P478"/>
    <mergeCell ref="D265:E265"/>
    <mergeCell ref="A40:M41"/>
    <mergeCell ref="A162:X162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A133:M134"/>
    <mergeCell ref="D49:E49"/>
    <mergeCell ref="N248:R248"/>
    <mergeCell ref="D242:E242"/>
    <mergeCell ref="N297:R297"/>
    <mergeCell ref="N235:R235"/>
    <mergeCell ref="N370:R370"/>
    <mergeCell ref="N257:T257"/>
    <mergeCell ref="D107:E107"/>
    <mergeCell ref="D163:E163"/>
    <mergeCell ref="D234:E234"/>
    <mergeCell ref="D455:E455"/>
    <mergeCell ref="D430:E430"/>
    <mergeCell ref="D175:E175"/>
    <mergeCell ref="T11:U11"/>
    <mergeCell ref="D392:E392"/>
    <mergeCell ref="N57:R57"/>
    <mergeCell ref="N436:T436"/>
    <mergeCell ref="N146:R146"/>
    <mergeCell ref="A167:X167"/>
    <mergeCell ref="D152:E152"/>
    <mergeCell ref="D323:E323"/>
    <mergeCell ref="D223:E223"/>
    <mergeCell ref="D450:E450"/>
    <mergeCell ref="N33:T33"/>
    <mergeCell ref="D29:E29"/>
    <mergeCell ref="F17:F18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447:T447"/>
    <mergeCell ref="N164:R164"/>
    <mergeCell ref="A12:L12"/>
    <mergeCell ref="N142:T142"/>
    <mergeCell ref="D101:E101"/>
    <mergeCell ref="N209:R209"/>
    <mergeCell ref="N403:T403"/>
    <mergeCell ref="D76:E76"/>
    <mergeCell ref="F5:G5"/>
    <mergeCell ref="A14:L14"/>
    <mergeCell ref="N224:R224"/>
    <mergeCell ref="A47:X47"/>
    <mergeCell ref="N189:R189"/>
    <mergeCell ref="N322:R322"/>
    <mergeCell ref="O5:P5"/>
    <mergeCell ref="N326:T326"/>
    <mergeCell ref="D336:E336"/>
    <mergeCell ref="A13:L13"/>
    <mergeCell ref="A19:X19"/>
    <mergeCell ref="N165:T165"/>
    <mergeCell ref="N81:T81"/>
    <mergeCell ref="D102:E102"/>
    <mergeCell ref="N88:R88"/>
    <mergeCell ref="N324:R324"/>
    <mergeCell ref="M477:M478"/>
    <mergeCell ref="O477:O478"/>
    <mergeCell ref="N212:R212"/>
    <mergeCell ref="D84:E84"/>
    <mergeCell ref="D22:E22"/>
    <mergeCell ref="N203:R203"/>
    <mergeCell ref="N277:R277"/>
    <mergeCell ref="D149:E149"/>
    <mergeCell ref="N301:R301"/>
    <mergeCell ref="N122:R122"/>
    <mergeCell ref="D385:E385"/>
    <mergeCell ref="A120:X120"/>
    <mergeCell ref="N217:T217"/>
    <mergeCell ref="N43:R43"/>
    <mergeCell ref="N214:R214"/>
    <mergeCell ref="D86:E86"/>
    <mergeCell ref="N192:T192"/>
    <mergeCell ref="D213:E213"/>
    <mergeCell ref="D151:E151"/>
    <mergeCell ref="N228:T228"/>
    <mergeCell ref="N107:R107"/>
    <mergeCell ref="D150:E150"/>
    <mergeCell ref="D321:E321"/>
    <mergeCell ref="N365:T365"/>
    <mergeCell ref="D6:L6"/>
    <mergeCell ref="O13:P13"/>
    <mergeCell ref="N419:R419"/>
    <mergeCell ref="N201:R201"/>
    <mergeCell ref="N250:R250"/>
    <mergeCell ref="N139:R139"/>
    <mergeCell ref="N406:R406"/>
    <mergeCell ref="N237:R237"/>
    <mergeCell ref="A467:M468"/>
    <mergeCell ref="D215:E215"/>
    <mergeCell ref="N221:T221"/>
    <mergeCell ref="D386:E386"/>
    <mergeCell ref="A395:X395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196:R196"/>
    <mergeCell ref="N476:O476"/>
    <mergeCell ref="A9:C9"/>
    <mergeCell ref="P476:Q476"/>
    <mergeCell ref="D202:E202"/>
    <mergeCell ref="D58:E58"/>
    <mergeCell ref="N273:T273"/>
    <mergeCell ref="A309:M310"/>
    <mergeCell ref="O12:P12"/>
    <mergeCell ref="A229:X229"/>
    <mergeCell ref="N52:T52"/>
    <mergeCell ref="D231:E231"/>
    <mergeCell ref="N337:T337"/>
    <mergeCell ref="D358:E358"/>
    <mergeCell ref="N208:R208"/>
    <mergeCell ref="N379:R379"/>
    <mergeCell ref="A403:M404"/>
    <mergeCell ref="N300:R300"/>
    <mergeCell ref="N183:R183"/>
    <mergeCell ref="N367:R367"/>
    <mergeCell ref="N438:R438"/>
    <mergeCell ref="D177:E177"/>
    <mergeCell ref="N354:R354"/>
    <mergeCell ref="N425:R425"/>
    <mergeCell ref="D226:E226"/>
    <mergeCell ref="N432:R432"/>
    <mergeCell ref="N117:R117"/>
    <mergeCell ref="D434:E434"/>
    <mergeCell ref="N353:R353"/>
    <mergeCell ref="D225:E225"/>
    <mergeCell ref="A405:X405"/>
    <mergeCell ref="N440:T440"/>
    <mergeCell ref="A91:M92"/>
    <mergeCell ref="D461:E461"/>
    <mergeCell ref="N246:T246"/>
    <mergeCell ref="N417:R417"/>
    <mergeCell ref="D164:E164"/>
    <mergeCell ref="N369:R369"/>
    <mergeCell ref="N225:R225"/>
    <mergeCell ref="N296:R296"/>
    <mergeCell ref="N418:R418"/>
    <mergeCell ref="N318:T318"/>
    <mergeCell ref="N356:R356"/>
    <mergeCell ref="D333:E333"/>
    <mergeCell ref="N383:T383"/>
    <mergeCell ref="N306:R306"/>
    <mergeCell ref="N433:R433"/>
    <mergeCell ref="N110:R110"/>
    <mergeCell ref="D243:E243"/>
    <mergeCell ref="N426:T426"/>
    <mergeCell ref="A218:X218"/>
    <mergeCell ref="N364:T364"/>
    <mergeCell ref="N220:T220"/>
    <mergeCell ref="A345:X345"/>
    <mergeCell ref="H10:L10"/>
    <mergeCell ref="N407:T407"/>
    <mergeCell ref="D159:E159"/>
    <mergeCell ref="N414:R414"/>
    <mergeCell ref="A46:X46"/>
    <mergeCell ref="D80:E80"/>
    <mergeCell ref="N66:R66"/>
    <mergeCell ref="N188:R188"/>
    <mergeCell ref="N351:R351"/>
    <mergeCell ref="N416:R416"/>
    <mergeCell ref="N130:R130"/>
    <mergeCell ref="A227:M228"/>
    <mergeCell ref="N68:R68"/>
    <mergeCell ref="N295:R295"/>
    <mergeCell ref="D35:E35"/>
    <mergeCell ref="D10:E10"/>
    <mergeCell ref="F10:G10"/>
    <mergeCell ref="D99:E99"/>
    <mergeCell ref="A174:X174"/>
    <mergeCell ref="Z17:Z18"/>
    <mergeCell ref="A239:M240"/>
    <mergeCell ref="A393:M394"/>
    <mergeCell ref="D446:E446"/>
    <mergeCell ref="A311:X311"/>
    <mergeCell ref="N111:R111"/>
    <mergeCell ref="E477:E478"/>
    <mergeCell ref="D367:E367"/>
    <mergeCell ref="G477:G478"/>
    <mergeCell ref="A32:M33"/>
    <mergeCell ref="A303:M304"/>
    <mergeCell ref="D212:E212"/>
    <mergeCell ref="D146:E146"/>
    <mergeCell ref="D439:E439"/>
    <mergeCell ref="A278:M279"/>
    <mergeCell ref="N211:R211"/>
    <mergeCell ref="N398:R398"/>
    <mergeCell ref="N127:T127"/>
    <mergeCell ref="A350:X350"/>
    <mergeCell ref="D368:E368"/>
    <mergeCell ref="N177:R177"/>
    <mergeCell ref="N335:R335"/>
    <mergeCell ref="D85:E85"/>
    <mergeCell ref="D207:E207"/>
    <mergeCell ref="H1:O1"/>
    <mergeCell ref="A305:X305"/>
    <mergeCell ref="D186:E186"/>
    <mergeCell ref="D413:E413"/>
    <mergeCell ref="O9:P9"/>
    <mergeCell ref="A366:X366"/>
    <mergeCell ref="N22:R22"/>
    <mergeCell ref="N463:T463"/>
    <mergeCell ref="D65:E65"/>
    <mergeCell ref="A443:X443"/>
    <mergeCell ref="N36:T36"/>
    <mergeCell ref="N394:T394"/>
    <mergeCell ref="D415:E415"/>
    <mergeCell ref="N401:R401"/>
    <mergeCell ref="N173:T173"/>
    <mergeCell ref="D256:E256"/>
    <mergeCell ref="A343:X343"/>
    <mergeCell ref="N114:R114"/>
    <mergeCell ref="D299:E299"/>
    <mergeCell ref="N349:T349"/>
    <mergeCell ref="D370:E370"/>
    <mergeCell ref="N35:R35"/>
    <mergeCell ref="N206:R206"/>
    <mergeCell ref="G17:G18"/>
    <mergeCell ref="H17:H18"/>
    <mergeCell ref="D204:E204"/>
    <mergeCell ref="A42:X42"/>
    <mergeCell ref="A384:X384"/>
    <mergeCell ref="N104:T104"/>
    <mergeCell ref="D296:E296"/>
    <mergeCell ref="A449:X449"/>
    <mergeCell ref="N98:R98"/>
    <mergeCell ref="N396:R396"/>
    <mergeCell ref="D75:E75"/>
    <mergeCell ref="A144:X144"/>
    <mergeCell ref="N41:T41"/>
    <mergeCell ref="D206:E206"/>
    <mergeCell ref="N283:T283"/>
    <mergeCell ref="A411:X411"/>
    <mergeCell ref="D298:E298"/>
    <mergeCell ref="D181:E181"/>
    <mergeCell ref="A373:X373"/>
    <mergeCell ref="N404:T404"/>
    <mergeCell ref="N252:T252"/>
    <mergeCell ref="A160:M161"/>
    <mergeCell ref="N105:T105"/>
    <mergeCell ref="N123:R123"/>
    <mergeCell ref="N341:T341"/>
    <mergeCell ref="F477:F478"/>
    <mergeCell ref="D362:E362"/>
    <mergeCell ref="A437:X437"/>
    <mergeCell ref="H477:H478"/>
    <mergeCell ref="A260:X260"/>
    <mergeCell ref="A407:M408"/>
    <mergeCell ref="N108:R108"/>
    <mergeCell ref="N172:T172"/>
    <mergeCell ref="N95:R95"/>
    <mergeCell ref="N266:R266"/>
    <mergeCell ref="D138:E138"/>
    <mergeCell ref="N457:T457"/>
    <mergeCell ref="D203:E203"/>
    <mergeCell ref="D374:E374"/>
    <mergeCell ref="N159:R159"/>
    <mergeCell ref="N97:R97"/>
    <mergeCell ref="D140:E140"/>
    <mergeCell ref="D267:E267"/>
    <mergeCell ref="D438:E438"/>
    <mergeCell ref="D425:E425"/>
    <mergeCell ref="N96:R96"/>
    <mergeCell ref="D359:E359"/>
    <mergeCell ref="N461:R461"/>
    <mergeCell ref="A290:M291"/>
    <mergeCell ref="D7:L7"/>
    <mergeCell ref="A330:M331"/>
    <mergeCell ref="N269:T269"/>
    <mergeCell ref="N171:R171"/>
    <mergeCell ref="N121:R121"/>
    <mergeCell ref="N115:R115"/>
    <mergeCell ref="N238:R238"/>
    <mergeCell ref="D254:E254"/>
    <mergeCell ref="N79:R79"/>
    <mergeCell ref="A282:M283"/>
    <mergeCell ref="N148:R148"/>
    <mergeCell ref="N179:R179"/>
    <mergeCell ref="D125:E125"/>
    <mergeCell ref="A200:X200"/>
    <mergeCell ref="N215:R215"/>
    <mergeCell ref="D112:E112"/>
    <mergeCell ref="N190:R190"/>
    <mergeCell ref="D56:E56"/>
    <mergeCell ref="N155:T155"/>
    <mergeCell ref="D176:E176"/>
    <mergeCell ref="D114:E114"/>
    <mergeCell ref="D285:E285"/>
    <mergeCell ref="D64:E64"/>
    <mergeCell ref="N70:R70"/>
    <mergeCell ref="N26:R26"/>
    <mergeCell ref="N153:R153"/>
    <mergeCell ref="N40:T40"/>
    <mergeCell ref="N338:T338"/>
    <mergeCell ref="N234:R234"/>
    <mergeCell ref="A216:M217"/>
    <mergeCell ref="N313:T313"/>
    <mergeCell ref="N380:R380"/>
    <mergeCell ref="N184:R184"/>
    <mergeCell ref="D346:E346"/>
    <mergeCell ref="D347:E347"/>
    <mergeCell ref="D39:E39"/>
    <mergeCell ref="N187:R187"/>
    <mergeCell ref="D89:E89"/>
    <mergeCell ref="N254:R254"/>
    <mergeCell ref="A241:X241"/>
    <mergeCell ref="N281:R281"/>
    <mergeCell ref="D153:E153"/>
    <mergeCell ref="N59:T59"/>
    <mergeCell ref="N256:R256"/>
    <mergeCell ref="N109:R109"/>
    <mergeCell ref="N376:T376"/>
    <mergeCell ref="N314:T314"/>
    <mergeCell ref="D196:E196"/>
    <mergeCell ref="A83:X83"/>
    <mergeCell ref="D130:E130"/>
    <mergeCell ref="D201:E201"/>
    <mergeCell ref="A270:X270"/>
    <mergeCell ref="A276:X276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D178:E178"/>
    <mergeCell ref="D412:E412"/>
    <mergeCell ref="A382:M383"/>
    <mergeCell ref="D418:E418"/>
    <mergeCell ref="D420:E420"/>
    <mergeCell ref="D397:E397"/>
    <mergeCell ref="N420:R420"/>
    <mergeCell ref="A410:X410"/>
    <mergeCell ref="A423:X423"/>
    <mergeCell ref="T5:U5"/>
    <mergeCell ref="N374:R374"/>
    <mergeCell ref="A128:X128"/>
    <mergeCell ref="U17:U18"/>
    <mergeCell ref="D190:E190"/>
    <mergeCell ref="A268:M269"/>
    <mergeCell ref="N361:R361"/>
    <mergeCell ref="N445:R445"/>
    <mergeCell ref="D111:E111"/>
    <mergeCell ref="D233:E23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N325:T325"/>
    <mergeCell ref="A428:X428"/>
    <mergeCell ref="T6:U9"/>
    <mergeCell ref="N77:R77"/>
    <mergeCell ref="Q477:Q478"/>
    <mergeCell ref="S477:S478"/>
    <mergeCell ref="D264:E264"/>
    <mergeCell ref="D391:E391"/>
    <mergeCell ref="A344:X344"/>
    <mergeCell ref="N441:T441"/>
    <mergeCell ref="N435:T435"/>
    <mergeCell ref="N285:R285"/>
    <mergeCell ref="N456:R456"/>
    <mergeCell ref="D328:E328"/>
    <mergeCell ref="N470:T470"/>
    <mergeCell ref="N397:R397"/>
    <mergeCell ref="N316:R316"/>
    <mergeCell ref="A339:X339"/>
    <mergeCell ref="D340:E340"/>
    <mergeCell ref="D277:E277"/>
    <mergeCell ref="N265:R265"/>
    <mergeCell ref="G476:M476"/>
    <mergeCell ref="N329:R329"/>
    <mergeCell ref="N451:R451"/>
    <mergeCell ref="N467:T467"/>
    <mergeCell ref="C476:F476"/>
    <mergeCell ref="N446:R446"/>
    <mergeCell ref="N462:T462"/>
    <mergeCell ref="T477:T478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118:M119"/>
    <mergeCell ref="A251:M252"/>
    <mergeCell ref="N152:R152"/>
    <mergeCell ref="N450:R450"/>
    <mergeCell ref="N375:T375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141:T141"/>
    <mergeCell ref="D460:E460"/>
    <mergeCell ref="A5:C5"/>
    <mergeCell ref="N71:R71"/>
    <mergeCell ref="A192:M193"/>
    <mergeCell ref="N58:R58"/>
    <mergeCell ref="N227:T227"/>
    <mergeCell ref="D179:E179"/>
    <mergeCell ref="N307:R307"/>
    <mergeCell ref="D402:E402"/>
    <mergeCell ref="N73:R73"/>
    <mergeCell ref="N244:R244"/>
    <mergeCell ref="A17:A18"/>
    <mergeCell ref="K17:K18"/>
    <mergeCell ref="A20:X20"/>
    <mergeCell ref="C17:C18"/>
    <mergeCell ref="N231:R231"/>
    <mergeCell ref="N291:T291"/>
    <mergeCell ref="D103:E103"/>
    <mergeCell ref="N358:R358"/>
    <mergeCell ref="D230:E230"/>
    <mergeCell ref="D401:E401"/>
    <mergeCell ref="D168:E168"/>
    <mergeCell ref="N308:R308"/>
    <mergeCell ref="D9:E9"/>
    <mergeCell ref="D180:E180"/>
    <mergeCell ref="I477:I478"/>
    <mergeCell ref="D90:E90"/>
    <mergeCell ref="D261:E261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N251:T251"/>
    <mergeCell ref="N289:R289"/>
    <mergeCell ref="A320:X320"/>
    <mergeCell ref="D232:E232"/>
    <mergeCell ref="N309:T309"/>
    <mergeCell ref="N82:T82"/>
    <mergeCell ref="D169:E169"/>
    <mergeCell ref="N240:T240"/>
    <mergeCell ref="R477:R478"/>
    <mergeCell ref="A315:X315"/>
    <mergeCell ref="N317:T317"/>
    <mergeCell ref="N86:R86"/>
    <mergeCell ref="A421:M422"/>
    <mergeCell ref="AD17:AD18"/>
    <mergeCell ref="N80:R80"/>
    <mergeCell ref="D88:E88"/>
    <mergeCell ref="D26:E26"/>
    <mergeCell ref="D148:E148"/>
    <mergeCell ref="N303:T303"/>
    <mergeCell ref="D324:E324"/>
    <mergeCell ref="A337:M338"/>
    <mergeCell ref="N378:R378"/>
    <mergeCell ref="N55:R55"/>
    <mergeCell ref="D115:E115"/>
    <mergeCell ref="D27:E27"/>
    <mergeCell ref="N37:T37"/>
    <mergeCell ref="A62:X62"/>
    <mergeCell ref="A44:M45"/>
    <mergeCell ref="N99:R99"/>
    <mergeCell ref="N74:R74"/>
    <mergeCell ref="N145:R145"/>
    <mergeCell ref="D182:E182"/>
    <mergeCell ref="N163:R163"/>
    <mergeCell ref="N101:R101"/>
    <mergeCell ref="D109:E109"/>
    <mergeCell ref="N138:R138"/>
    <mergeCell ref="N76:R76"/>
    <mergeCell ref="O11:P11"/>
    <mergeCell ref="N149:R149"/>
    <mergeCell ref="N205:R205"/>
    <mergeCell ref="D322:E322"/>
    <mergeCell ref="A6:C6"/>
    <mergeCell ref="N92:T92"/>
    <mergeCell ref="D113:E113"/>
    <mergeCell ref="N124:R124"/>
    <mergeCell ref="A245:M246"/>
    <mergeCell ref="F9:G9"/>
    <mergeCell ref="N15:R16"/>
    <mergeCell ref="A129:X129"/>
    <mergeCell ref="N169:R169"/>
    <mergeCell ref="D185:E185"/>
    <mergeCell ref="A194:X194"/>
    <mergeCell ref="N91:T91"/>
    <mergeCell ref="N263:R263"/>
    <mergeCell ref="D43:E43"/>
    <mergeCell ref="N29:R29"/>
    <mergeCell ref="N31:R31"/>
    <mergeCell ref="N87:R87"/>
    <mergeCell ref="N202:R202"/>
    <mergeCell ref="N158:R158"/>
    <mergeCell ref="D74:E74"/>
    <mergeCell ref="I17:I18"/>
    <mergeCell ref="S476:T476"/>
    <mergeCell ref="D306:E306"/>
    <mergeCell ref="A313:M314"/>
    <mergeCell ref="A106:X106"/>
    <mergeCell ref="T12:U12"/>
    <mergeCell ref="N51:T51"/>
    <mergeCell ref="D72:E72"/>
    <mergeCell ref="N239:T239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360:R360"/>
    <mergeCell ref="N424:R424"/>
    <mergeCell ref="D398:E398"/>
    <mergeCell ref="N469:T469"/>
    <mergeCell ref="D416:E416"/>
    <mergeCell ref="A34:X34"/>
    <mergeCell ref="D68:E68"/>
    <mergeCell ref="N466:R466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26:R226"/>
    <mergeCell ref="N290:T290"/>
    <mergeCell ref="D334:E334"/>
    <mergeCell ref="N65:R65"/>
    <mergeCell ref="N363:R363"/>
    <mergeCell ref="N434:R434"/>
    <mergeCell ref="A387:M388"/>
    <mergeCell ref="N348:T348"/>
    <mergeCell ref="N17:R18"/>
    <mergeCell ref="D100:E100"/>
    <mergeCell ref="N355:R355"/>
    <mergeCell ref="N415:R415"/>
    <mergeCell ref="O6:P6"/>
    <mergeCell ref="N63:R63"/>
    <mergeCell ref="N243:R243"/>
    <mergeCell ref="J477:J478"/>
    <mergeCell ref="L477:L478"/>
    <mergeCell ref="N102:R102"/>
    <mergeCell ref="D145:E145"/>
    <mergeCell ref="D316:E316"/>
    <mergeCell ref="N400:R400"/>
    <mergeCell ref="D272:E272"/>
    <mergeCell ref="D210:E210"/>
    <mergeCell ref="D381:E381"/>
    <mergeCell ref="N287:T287"/>
    <mergeCell ref="D308:E308"/>
    <mergeCell ref="A469:M474"/>
    <mergeCell ref="D209:E209"/>
    <mergeCell ref="D147:E147"/>
    <mergeCell ref="D380:E380"/>
    <mergeCell ref="A156:X156"/>
    <mergeCell ref="A327:X327"/>
    <mergeCell ref="N116:R116"/>
    <mergeCell ref="D301:E301"/>
    <mergeCell ref="A389:X389"/>
    <mergeCell ref="N402:R402"/>
    <mergeCell ref="D122:E122"/>
    <mergeCell ref="N352:R352"/>
    <mergeCell ref="N103:R103"/>
    <mergeCell ref="D5:E5"/>
    <mergeCell ref="A452:M453"/>
    <mergeCell ref="D94:E94"/>
    <mergeCell ref="D361:E361"/>
    <mergeCell ref="N371:T371"/>
    <mergeCell ref="D417:E417"/>
    <mergeCell ref="D69:E69"/>
    <mergeCell ref="N119:T119"/>
    <mergeCell ref="D354:E354"/>
    <mergeCell ref="O10:P10"/>
    <mergeCell ref="A444:X444"/>
    <mergeCell ref="N75:R75"/>
    <mergeCell ref="D356:E356"/>
    <mergeCell ref="N298:R298"/>
    <mergeCell ref="D8:L8"/>
    <mergeCell ref="N39:R39"/>
    <mergeCell ref="D87:E87"/>
    <mergeCell ref="D445:E445"/>
    <mergeCell ref="D224:E224"/>
    <mergeCell ref="A293:X293"/>
    <mergeCell ref="A93:X93"/>
    <mergeCell ref="D211:E211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D117:E117"/>
    <mergeCell ref="N413:R413"/>
    <mergeCell ref="D55:E55"/>
    <mergeCell ref="D30:E30"/>
    <mergeCell ref="D353:E353"/>
    <mergeCell ref="N195:R195"/>
    <mergeCell ref="D67:E67"/>
    <mergeCell ref="N357:R357"/>
    <mergeCell ref="D158:E158"/>
    <mergeCell ref="D329:E329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:U3"/>
    <mergeCell ref="N207:R207"/>
    <mergeCell ref="A61:X61"/>
    <mergeCell ref="D79:E79"/>
    <mergeCell ref="BA17:BA18"/>
    <mergeCell ref="N334:R334"/>
    <mergeCell ref="N421:T421"/>
    <mergeCell ref="N113:R113"/>
    <mergeCell ref="D302:E302"/>
    <mergeCell ref="N408:T408"/>
    <mergeCell ref="N100:R100"/>
    <mergeCell ref="A54:X54"/>
    <mergeCell ref="A172:M173"/>
    <mergeCell ref="N94:R94"/>
    <mergeCell ref="N60:T60"/>
    <mergeCell ref="A197:M198"/>
    <mergeCell ref="N271:R271"/>
    <mergeCell ref="N336:R336"/>
    <mergeCell ref="D208:E208"/>
    <mergeCell ref="AA17:AC18"/>
    <mergeCell ref="D379:E379"/>
    <mergeCell ref="N279:T279"/>
    <mergeCell ref="D300:E300"/>
    <mergeCell ref="W17:W18"/>
    <mergeCell ref="A104:M105"/>
    <mergeCell ref="N161:T161"/>
    <mergeCell ref="A288:X288"/>
    <mergeCell ref="N399:R399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118:T118"/>
    <mergeCell ref="D139:E139"/>
    <mergeCell ref="N125:R125"/>
    <mergeCell ref="D406:E406"/>
    <mergeCell ref="N45:T45"/>
    <mergeCell ref="N216:T216"/>
    <mergeCell ref="A390:X390"/>
    <mergeCell ref="N422:T422"/>
    <mergeCell ref="A317:M318"/>
    <mergeCell ref="H5:L5"/>
    <mergeCell ref="N473:T473"/>
    <mergeCell ref="A220:M221"/>
    <mergeCell ref="N448:T448"/>
    <mergeCell ref="N175:R175"/>
    <mergeCell ref="N346:R346"/>
    <mergeCell ref="B17:B18"/>
    <mergeCell ref="N321:R321"/>
    <mergeCell ref="D131:E131"/>
    <mergeCell ref="N112:R112"/>
    <mergeCell ref="A447:M448"/>
    <mergeCell ref="N56:R56"/>
    <mergeCell ref="T10:U10"/>
    <mergeCell ref="D124:E124"/>
    <mergeCell ref="A286:M287"/>
    <mergeCell ref="D195:E195"/>
    <mergeCell ref="N323:R323"/>
    <mergeCell ref="A457:M458"/>
    <mergeCell ref="D189:E189"/>
    <mergeCell ref="D360:E360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D307:E307"/>
    <mergeCell ref="N382:T382"/>
    <mergeCell ref="N471:T471"/>
    <mergeCell ref="N30:R30"/>
    <mergeCell ref="D98:E98"/>
    <mergeCell ref="D73:E73"/>
    <mergeCell ref="A275:X275"/>
    <mergeCell ref="N44:T44"/>
    <mergeCell ref="N166:T166"/>
    <mergeCell ref="D66:E66"/>
    <mergeCell ref="N381:R381"/>
    <mergeCell ref="N181:R181"/>
    <mergeCell ref="A135:X135"/>
    <mergeCell ref="N32:T32"/>
    <mergeCell ref="A377:X377"/>
    <mergeCell ref="N330:T330"/>
    <mergeCell ref="N134:T134"/>
    <mergeCell ref="N268:T268"/>
    <mergeCell ref="D289:E289"/>
    <mergeCell ref="D351:E351"/>
    <mergeCell ref="N328:R328"/>
    <mergeCell ref="N262:R262"/>
    <mergeCell ref="D78:E78"/>
    <mergeCell ref="N333:R333"/>
    <mergeCell ref="A38:X38"/>
    <mergeCell ref="D205:E205"/>
    <mergeCell ref="A280:X280"/>
    <mergeCell ref="N455:R455"/>
    <mergeCell ref="N342:T342"/>
    <mergeCell ref="D363:E363"/>
    <mergeCell ref="D357:E357"/>
    <mergeCell ref="N147:R147"/>
    <mergeCell ref="A199:X199"/>
    <mergeCell ref="N126:T126"/>
    <mergeCell ref="N176:R176"/>
    <mergeCell ref="N347:R347"/>
    <mergeCell ref="N412:R412"/>
    <mergeCell ref="N193:T193"/>
    <mergeCell ref="D214:E214"/>
    <mergeCell ref="N64:R64"/>
    <mergeCell ref="N191:R191"/>
    <mergeCell ref="N362:R362"/>
    <mergeCell ref="A454:X454"/>
    <mergeCell ref="D369:E369"/>
    <mergeCell ref="A477:A478"/>
    <mergeCell ref="D187:E187"/>
    <mergeCell ref="C477:C478"/>
    <mergeCell ref="N302:R302"/>
    <mergeCell ref="N258:T258"/>
    <mergeCell ref="N245:T245"/>
    <mergeCell ref="A36:M37"/>
    <mergeCell ref="N24:T24"/>
    <mergeCell ref="H9:I9"/>
    <mergeCell ref="D281:E281"/>
    <mergeCell ref="N267:R267"/>
    <mergeCell ref="N453:T453"/>
    <mergeCell ref="N460:R460"/>
    <mergeCell ref="D297:E297"/>
    <mergeCell ref="N197:T197"/>
    <mergeCell ref="N264:R264"/>
    <mergeCell ref="A154:M155"/>
    <mergeCell ref="D70:E70"/>
    <mergeCell ref="N391:R391"/>
    <mergeCell ref="D263:E263"/>
    <mergeCell ref="D312:E312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2023-12-05T09:52:14Z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