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464C72-AAA8-440B-85C0-0063DFB5DD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V437" i="1"/>
  <c r="V436" i="1"/>
  <c r="W435" i="1"/>
  <c r="N435" i="1"/>
  <c r="V433" i="1"/>
  <c r="V432" i="1"/>
  <c r="W431" i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Q522" i="1" s="1"/>
  <c r="N350" i="1"/>
  <c r="V347" i="1"/>
  <c r="V346" i="1"/>
  <c r="W345" i="1"/>
  <c r="W346" i="1" s="1"/>
  <c r="N345" i="1"/>
  <c r="V343" i="1"/>
  <c r="V342" i="1"/>
  <c r="W341" i="1"/>
  <c r="X341" i="1" s="1"/>
  <c r="N341" i="1"/>
  <c r="X340" i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W302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X277" i="1"/>
  <c r="W277" i="1"/>
  <c r="N277" i="1"/>
  <c r="W276" i="1"/>
  <c r="X276" i="1" s="1"/>
  <c r="W275" i="1"/>
  <c r="W279" i="1" s="1"/>
  <c r="V273" i="1"/>
  <c r="V272" i="1"/>
  <c r="W271" i="1"/>
  <c r="X271" i="1" s="1"/>
  <c r="N271" i="1"/>
  <c r="W270" i="1"/>
  <c r="X270" i="1" s="1"/>
  <c r="N270" i="1"/>
  <c r="W269" i="1"/>
  <c r="X269" i="1" s="1"/>
  <c r="X272" i="1" s="1"/>
  <c r="N269" i="1"/>
  <c r="V267" i="1"/>
  <c r="V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W267" i="1" s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2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X125" i="1" s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2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154" i="1" l="1"/>
  <c r="X473" i="1"/>
  <c r="X22" i="1"/>
  <c r="X23" i="1" s="1"/>
  <c r="X404" i="1"/>
  <c r="X405" i="1" s="1"/>
  <c r="W405" i="1"/>
  <c r="L522" i="1"/>
  <c r="W223" i="1"/>
  <c r="X217" i="1"/>
  <c r="X223" i="1" s="1"/>
  <c r="W378" i="1"/>
  <c r="X376" i="1"/>
  <c r="X378" i="1" s="1"/>
  <c r="W429" i="1"/>
  <c r="X421" i="1"/>
  <c r="W433" i="1"/>
  <c r="W432" i="1"/>
  <c r="X431" i="1"/>
  <c r="X432" i="1" s="1"/>
  <c r="W437" i="1"/>
  <c r="W436" i="1"/>
  <c r="X435" i="1"/>
  <c r="X436" i="1" s="1"/>
  <c r="X33" i="1"/>
  <c r="X60" i="1"/>
  <c r="X172" i="1"/>
  <c r="W285" i="1"/>
  <c r="X281" i="1"/>
  <c r="X284" i="1" s="1"/>
  <c r="X342" i="1"/>
  <c r="W372" i="1"/>
  <c r="W371" i="1"/>
  <c r="X370" i="1"/>
  <c r="X371" i="1" s="1"/>
  <c r="J9" i="1"/>
  <c r="V512" i="1"/>
  <c r="W33" i="1"/>
  <c r="W92" i="1"/>
  <c r="X87" i="1"/>
  <c r="X92" i="1"/>
  <c r="X115" i="1"/>
  <c r="W141" i="1"/>
  <c r="X242" i="1"/>
  <c r="W247" i="1"/>
  <c r="W246" i="1"/>
  <c r="X245" i="1"/>
  <c r="X246" i="1" s="1"/>
  <c r="W253" i="1"/>
  <c r="X249" i="1"/>
  <c r="X253" i="1" s="1"/>
  <c r="X296" i="1"/>
  <c r="X412" i="1"/>
  <c r="W172" i="1"/>
  <c r="W200" i="1"/>
  <c r="W273" i="1"/>
  <c r="W337" i="1"/>
  <c r="W342" i="1"/>
  <c r="W412" i="1"/>
  <c r="U522" i="1"/>
  <c r="W34" i="1"/>
  <c r="W38" i="1"/>
  <c r="W42" i="1"/>
  <c r="W46" i="1"/>
  <c r="H9" i="1"/>
  <c r="B522" i="1"/>
  <c r="W514" i="1"/>
  <c r="W513" i="1"/>
  <c r="V516" i="1"/>
  <c r="W24" i="1"/>
  <c r="X36" i="1"/>
  <c r="X37" i="1" s="1"/>
  <c r="X40" i="1"/>
  <c r="X41" i="1" s="1"/>
  <c r="X44" i="1"/>
  <c r="X45" i="1" s="1"/>
  <c r="X50" i="1"/>
  <c r="X52" i="1" s="1"/>
  <c r="W53" i="1"/>
  <c r="D522" i="1"/>
  <c r="W60" i="1"/>
  <c r="W61" i="1"/>
  <c r="E522" i="1"/>
  <c r="W85" i="1"/>
  <c r="X64" i="1"/>
  <c r="X84" i="1" s="1"/>
  <c r="W84" i="1"/>
  <c r="W116" i="1"/>
  <c r="W125" i="1"/>
  <c r="W126" i="1"/>
  <c r="F522" i="1"/>
  <c r="W134" i="1"/>
  <c r="X129" i="1"/>
  <c r="X133" i="1" s="1"/>
  <c r="W133" i="1"/>
  <c r="X141" i="1"/>
  <c r="X331" i="1"/>
  <c r="W52" i="1"/>
  <c r="W93" i="1"/>
  <c r="W104" i="1"/>
  <c r="X95" i="1"/>
  <c r="X103" i="1" s="1"/>
  <c r="W103" i="1"/>
  <c r="W115" i="1"/>
  <c r="W154" i="1"/>
  <c r="W161" i="1"/>
  <c r="W166" i="1"/>
  <c r="X163" i="1"/>
  <c r="X165" i="1" s="1"/>
  <c r="W173" i="1"/>
  <c r="W192" i="1"/>
  <c r="X175" i="1"/>
  <c r="X192" i="1" s="1"/>
  <c r="W193" i="1"/>
  <c r="W199" i="1"/>
  <c r="W210" i="1"/>
  <c r="W214" i="1"/>
  <c r="W242" i="1"/>
  <c r="W254" i="1"/>
  <c r="W266" i="1"/>
  <c r="W272" i="1"/>
  <c r="W278" i="1"/>
  <c r="W284" i="1"/>
  <c r="W297" i="1"/>
  <c r="W301" i="1"/>
  <c r="W332" i="1"/>
  <c r="W338" i="1"/>
  <c r="W343" i="1"/>
  <c r="W347" i="1"/>
  <c r="W356" i="1"/>
  <c r="W413" i="1"/>
  <c r="S522" i="1"/>
  <c r="W419" i="1"/>
  <c r="X416" i="1"/>
  <c r="X418" i="1" s="1"/>
  <c r="W428" i="1"/>
  <c r="W474" i="1"/>
  <c r="W479" i="1"/>
  <c r="X476" i="1"/>
  <c r="X479" i="1" s="1"/>
  <c r="G522" i="1"/>
  <c r="W142" i="1"/>
  <c r="H522" i="1"/>
  <c r="W155" i="1"/>
  <c r="I522" i="1"/>
  <c r="W160" i="1"/>
  <c r="X195" i="1"/>
  <c r="X199" i="1" s="1"/>
  <c r="X203" i="1"/>
  <c r="X209" i="1" s="1"/>
  <c r="W209" i="1"/>
  <c r="X212" i="1"/>
  <c r="X213" i="1" s="1"/>
  <c r="W224" i="1"/>
  <c r="M522" i="1"/>
  <c r="W243" i="1"/>
  <c r="X256" i="1"/>
  <c r="X266" i="1" s="1"/>
  <c r="X275" i="1"/>
  <c r="X278" i="1" s="1"/>
  <c r="N522" i="1"/>
  <c r="W296" i="1"/>
  <c r="X299" i="1"/>
  <c r="X301" i="1" s="1"/>
  <c r="W307" i="1"/>
  <c r="P522" i="1"/>
  <c r="W331" i="1"/>
  <c r="X334" i="1"/>
  <c r="X337" i="1" s="1"/>
  <c r="X345" i="1"/>
  <c r="X346" i="1" s="1"/>
  <c r="X350" i="1"/>
  <c r="X355" i="1" s="1"/>
  <c r="W355" i="1"/>
  <c r="X358" i="1"/>
  <c r="X360" i="1" s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18" i="1"/>
  <c r="X428" i="1"/>
  <c r="W459" i="1"/>
  <c r="W460" i="1"/>
  <c r="W465" i="1"/>
  <c r="X462" i="1"/>
  <c r="X464" i="1" s="1"/>
  <c r="W473" i="1"/>
  <c r="W480" i="1"/>
  <c r="W495" i="1"/>
  <c r="X492" i="1"/>
  <c r="X495" i="1" s="1"/>
  <c r="W496" i="1"/>
  <c r="R522" i="1"/>
  <c r="T522" i="1"/>
  <c r="W490" i="1"/>
  <c r="X517" i="1" l="1"/>
  <c r="W516" i="1"/>
  <c r="W512" i="1"/>
  <c r="W515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<sst xmlns="http://schemas.openxmlformats.org/spreadsheetml/2006/main" count="2228" uniqueCount="744">
  <si>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</si>
  <si>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</si>
  <si>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</si>
  <si>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</si>
  <si>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</si>
  <si>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</si>
  <si>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</si>
  <si>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</si>
  <si>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</si>
  <si>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</si>
  <si>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</si>
  <si>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</si>
  <si>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</si>
  <si>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</si>
  <si>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</si>
  <si>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</si>
  <si>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</si>
  <si>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</si>
  <si>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</si>
  <si>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</si>
  <si>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</si>
  <si>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</si>
  <si>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</si>
  <si>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</si>
  <si>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</si>
  <si>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</si>
  <si>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</si>
  <si>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</si>
  <si>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</si>
  <si>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</si>
  <si>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</si>
  <si>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</si>
  <si>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</si>
  <si>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</si>
  <si>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</si>
  <si>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</si>
  <si>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</si>
  <si>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</si>
  <si>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</si>
  <si>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</si>
  <si>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</si>
  <si>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</si>
  <si>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</si>
  <si>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</si>
  <si>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</si>
  <si>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</si>
  <si>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</si>
  <si>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</si>
  <si>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</si>
  <si>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</si>
  <si>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</si>
  <si>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</si>
  <si>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</si>
  <si>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</si>
  <si>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</si>
  <si>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</si>
  <si>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</si>
  <si>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</si>
  <si>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</si>
  <si>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</si>
  <si>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</si>
  <si>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</si>
  <si>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</si>
  <si>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</si>
  <si>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</si>
  <si>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</si>
  <si>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</si>
  <si>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</si>
  <si>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</si>
  <si>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</si>
  <si>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</si>
  <si>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</si>
  <si>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</si>
  <si>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</si>
  <si>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</si>
  <si>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</si>
  <si>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</si>
  <si>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</si>
  <si>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</si>
  <si>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</si>
  <si>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</si>
  <si>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</si>
  <si>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</si>
  <si>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</si>
  <si>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</si>
  <si>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</si>
  <si>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</si>
  <si>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</si>
  <si>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</si>
  <si>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</si>
  <si>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</si>
  <si>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</si>
  <si>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</si>
  <si>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</si>
  <si>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</si>
  <si>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</si>
  <si>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</si>
  <si>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</si>
  <si>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</si>
  <si>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</si>
  <si>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</si>
  <si>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</si>
  <si>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</si>
  <si>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</si>
  <si>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</si>
  <si>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</si>
  <si>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</si>
  <si>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</si>
  <si>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</si>
  <si>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</si>
  <si>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</si>
  <si>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</si>
  <si>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</si>
  <si>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</si>
  <si>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</si>
  <si>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</si>
  <si>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</si>
  <si>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</si>
  <si>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</si>
  <si>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</si>
  <si>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</si>
  <si>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</si>
  <si>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</si>
  <si>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</si>
  <si>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</si>
  <si>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</si>
  <si>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</si>
  <si>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</si>
  <si>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</si>
  <si>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</si>
  <si>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</si>
  <si>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</si>
  <si>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</si>
  <si>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</si>
  <si>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</si>
  <si>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</si>
  <si>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</si>
  <si>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</si>
  <si>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</si>
  <si>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</si>
  <si>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</si>
  <si>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</si>
  <si>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</si>
  <si>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</si>
  <si>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</si>
  <si>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</si>
  <si>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</si>
  <si>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</si>
  <si>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</si>
  <si>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</si>
  <si>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</si>
  <si>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</si>
  <si>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</si>
  <si>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</si>
  <si>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</si>
  <si>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</si>
  <si>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</si>
  <si>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</si>
  <si>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</si>
  <si>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</si>
  <si>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</si>
  <si>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</si>
  <si>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</si>
  <si>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</si>
  <si>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</si>
  <si>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</si>
  <si>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</si>
  <si>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</si>
  <si>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</si>
  <si>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</si>
  <si>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</si>
  <si>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</si>
  <si>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</si>
  <si>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</si>
  <si>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</si>
  <si>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</si>
  <si>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</si>
  <si>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</si>
  <si>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</si>
  <si>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</si>
  <si>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</si>
  <si>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</si>
  <si>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</si>
  <si>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</si>
  <si>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</si>
  <si>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</si>
  <si>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</si>
  <si>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</si>
  <si>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</si>
  <si>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</si>
  <si>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</si>
  <si>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</si>
  <si>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</si>
  <si>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</si>
  <si>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</si>
  <si>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</si>
  <si>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</si>
  <si>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</si>
  <si>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</si>
  <si>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</si>
  <si>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</si>
  <si>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</si>
  <si>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</si>
  <si>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</si>
  <si>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</si>
  <si>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</si>
  <si>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</si>
  <si>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</si>
  <si>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</si>
  <si>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</si>
  <si>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</si>
  <si>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</si>
  <si>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</si>
  <si>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</si>
  <si>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</si>
  <si>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</si>
  <si>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</si>
  <si>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</si>
  <si>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</si>
  <si>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</si>
  <si>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</si>
  <si>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</si>
  <si>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</si>
  <si>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</si>
  <si>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</si>
  <si>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</si>
  <si>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</si>
  <si>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</si>
  <si>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</si>
  <si>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</si>
  <si>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</si>
  <si>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</si>
  <si>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</si>
  <si>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</si>
  <si>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</si>
  <si>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</si>
  <si>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</si>
  <si>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</si>
  <si>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</si>
  <si>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</si>
  <si>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</si>
  <si>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</si>
  <si>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</si>
  <si>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</si>
  <si>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</si>
  <si>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</si>
  <si>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</si>
  <si>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</si>
  <si>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</si>
  <si>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</si>
  <si>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</si>
  <si>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</si>
  <si>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</si>
  <si>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</si>
  <si>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</si>
  <si>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</si>
  <si>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</si>
  <si>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</si>
  <si>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</si>
  <si>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</si>
  <si>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</si>
  <si>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</si>
  <si>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</si>
  <si>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</si>
  <si>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</si>
  <si>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</si>
  <si>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</si>
  <si>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</si>
  <si>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</si>
  <si>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</si>
  <si>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</si>
  <si>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</si>
  <si>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</si>
  <si>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</si>
  <si>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</si>
  <si>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</si>
  <si>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</si>
  <si>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</si>
  <si>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</si>
  <si>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</si>
  <si>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</si>
  <si>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</si>
  <si>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</si>
  <si>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</si>
  <si>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</si>
  <si>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</si>
  <si>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</si>
  <si>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</si>
  <si>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</si>
  <si>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</si>
  <si>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</si>
  <si>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</si>
  <si>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</si>
  <si>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</si>
  <si>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</si>
  <si>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</si>
  <si>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</si>
  <si>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</si>
  <si>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</si>
  <si>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</si>
  <si>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</si>
  <si>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</si>
  <si>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</si>
  <si>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</si>
  <si>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</si>
  <si>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</si>
  <si>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</si>
  <si>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</si>
  <si>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</si>
  <si>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</si>
  <si>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</si>
  <si>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</si>
  <si>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</si>
  <si>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</si>
  <si>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</si>
  <si>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</si>
  <si>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</si>
  <si>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</si>
  <si>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</si>
  <si>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</si>
  <si>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</si>
  <si>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</si>
  <si>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</si>
  <si>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</si>
  <si>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</si>
  <si>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</si>
  <si>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</si>
  <si>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</si>
  <si>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</si>
  <si>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</si>
  <si>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</si>
  <si>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</si>
  <si>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</si>
  <si>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</si>
  <si>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</si>
  <si>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</si>
  <si>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</si>
  <si>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</si>
  <si>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</si>
  <si>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</si>
  <si>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</si>
  <si>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</si>
  <si>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</si>
  <si>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</si>
  <si>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</si>
  <si>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</si>
  <si>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</si>
  <si>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</si>
  <si>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</si>
  <si>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</si>
  <si>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</si>
  <si>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</si>
  <si>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</si>
  <si>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</si>
  <si>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</si>
  <si>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</si>
  <si>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</si>
  <si>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</si>
  <si>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</si>
  <si>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</si>
  <si>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</si>
  <si>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</si>
  <si>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</si>
  <si>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</si>
  <si>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</si>
  <si>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</si>
  <si>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</si>
  <si>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</si>
  <si>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</si>
  <si>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</si>
  <si>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</si>
  <si>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</si>
  <si>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</si>
  <si>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</si>
  <si>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</si>
  <si>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</si>
  <si>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</si>
  <si>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</si>
  <si>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</si>
  <si>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</si>
  <si>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</si>
  <si>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</si>
  <si>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</si>
  <si>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</si>
  <si>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</si>
  <si>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</si>
  <si>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</si>
  <si>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</si>
  <si>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</si>
  <si>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</si>
  <si>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</si>
  <si>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</si>
  <si>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</si>
  <si>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</si>
  <si>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</si>
  <si>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</si>
  <si>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</si>
  <si>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</si>
  <si>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</si>
  <si>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</si>
  <si>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</si>
  <si>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</si>
  <si>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</si>
  <si>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</si>
  <si>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</si>
  <si>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</si>
  <si>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</si>
  <si>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</si>
  <si>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</si>
  <si>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</si>
  <si>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</si>
  <si>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</si>
  <si>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</si>
  <si>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</si>
  <si>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</si>
  <si>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</si>
  <si>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</si>
  <si>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</si>
  <si>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</si>
  <si>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</si>
  <si>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</si>
  <si>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</si>
  <si>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</si>
  <si>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</si>
  <si>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</si>
  <si>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</si>
  <si>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</si>
  <si>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</si>
  <si>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</si>
  <si>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</si>
  <si>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</si>
  <si>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</si>
  <si>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</si>
  <si>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</si>
  <si>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</si>
  <si>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</si>
  <si>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</si>
  <si>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</si>
  <si>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</si>
  <si>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</si>
  <si>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</si>
  <si>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</si>
  <si>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</si>
  <si>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</si>
  <si>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</si>
  <si>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</si>
  <si>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</si>
  <si>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</si>
  <si>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</si>
  <si>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</si>
  <si>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</si>
  <si>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</si>
  <si>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</si>
  <si>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</si>
  <si>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</si>
  <si>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</si>
  <si>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</si>
  <si>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</si>
  <si>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</si>
  <si>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</si>
  <si>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</si>
  <si>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</si>
  <si>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</si>
  <si>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</si>
  <si>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</si>
  <si>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</si>
  <si>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</si>
  <si>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</si>
  <si>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</si>
  <si>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</si>
  <si>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</si>
  <si>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</si>
  <si>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</si>
  <si>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</si>
  <si>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</si>
  <si>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</si>
  <si>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</si>
  <si>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</si>
  <si>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</si>
  <si>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</si>
  <si>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</si>
  <si>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</si>
  <si>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</si>
  <si>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</si>
  <si>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</si>
  <si>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</si>
  <si>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</si>
  <si>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</si>
  <si>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</si>
  <si>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</si>
  <si>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</si>
  <si>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</si>
  <si>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</si>
  <si>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</si>
  <si>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</si>
  <si>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</si>
  <si>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</si>
  <si>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</si>
  <si>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</si>
  <si>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</si>
  <si>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</si>
  <si>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</si>
  <si>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</si>
  <si>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</si>
  <si>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</si>
  <si>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</si>
  <si>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</si>
  <si>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</si>
  <si>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</si>
  <si>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</si>
  <si>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</si>
  <si>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</si>
  <si>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</si>
  <si>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</si>
  <si>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</si>
  <si>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</si>
  <si>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</si>
  <si>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</si>
  <si>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</si>
  <si>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</si>
  <si>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</si>
  <si>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</si>
  <si>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</si>
  <si>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</si>
  <si>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</si>
  <si>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</si>
  <si>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</si>
  <si>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</si>
  <si>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</si>
  <si>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</si>
  <si>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</si>
  <si>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</si>
  <si>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</si>
  <si>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</si>
  <si>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</si>
  <si>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</si>
  <si>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</si>
  <si>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</si>
  <si>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</si>
  <si>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</si>
  <si>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</si>
  <si>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</si>
  <si>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</si>
  <si>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</si>
  <si>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</si>
  <si>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</si>
  <si>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</si>
  <si>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</si>
  <si>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</si>
  <si>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</si>
  <si>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</si>
  <si>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</si>
  <si>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</si>
  <si>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</si>
  <si>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</si>
  <si>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</si>
  <si>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</si>
  <si>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</si>
  <si>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</si>
  <si>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</si>
  <si>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</si>
  <si>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</si>
  <si>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</si>
  <si>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</si>
  <si>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</si>
  <si>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</si>
  <si>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</si>
  <si>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</si>
  <si>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</si>
  <si>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</si>
  <si>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</si>
  <si>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</si>
  <si>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</si>
  <si>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</si>
  <si>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</si>
  <si>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</si>
  <si>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</si>
  <si>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</si>
  <si>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</si>
  <si>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</si>
  <si>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</si>
  <si>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</si>
  <si>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</si>
  <si>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</si>
  <si>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</si>
  <si>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</si>
  <si>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</si>
  <si>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</si>
  <si>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</si>
  <si>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</si>
  <si>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</si>
  <si>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</si>
  <si>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</si>
  <si>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</si>
  <si>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</si>
  <si>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</si>
  <si>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</si>
  <si>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</si>
  <si>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</si>
  <si>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</si>
  <si>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</si>
  <si>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</si>
  <si>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</si>
  <si>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</si>
  <si>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</si>
  <si>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</si>
  <si>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</si>
  <si>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</si>
  <si>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</si>
  <si>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</si>
  <si>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</si>
  <si>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</si>
  <si>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</si>
  <si>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</si>
  <si>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</si>
  <si>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</si>
  <si>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</si>
  <si>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</si>
  <si>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</si>
  <si>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</si>
  <si>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</si>
  <si>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</si>
  <si>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</si>
  <si>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</si>
  <si>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</si>
  <si>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</si>
  <si>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</si>
  <si>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</si>
  <si>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</si>
  <si>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</si>
  <si>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</si>
  <si>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</si>
  <si>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</si>
  <si>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</si>
  <si>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</si>
  <si>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</si>
  <si>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</si>
  <si>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</si>
  <si>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</si>
  <si>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</si>
  <si>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</si>
  <si>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</si>
  <si>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</si>
  <si>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</si>
  <si>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</si>
  <si>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</si>
  <si>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</si>
  <si>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</si>
  <si>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</si>
  <si>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</si>
  <si>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</si>
  <si>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</si>
  <si>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</si>
  <si>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</si>
  <si>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</si>
  <si>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</si>
  <si>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</si>
  <si>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</si>
  <si>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</si>
  <si>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</si>
  <si>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</si>
  <si>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</si>
  <si>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</si>
  <si>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</si>
  <si>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</si>
  <si>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</si>
  <si>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</si>
  <si>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</si>
  <si>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</si>
  <si>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</si>
  <si>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</si>
  <si>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</si>
  <si>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</si>
  <si>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</si>
  <si>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</si>
  <si>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</si>
  <si>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</si>
  <si>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</si>
  <si>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</si>
  <si>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</si>
  <si>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</si>
  <si>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</si>
  <si>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</si>
  <si>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</si>
  <si>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</si>
  <si>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</si>
  <si>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</si>
  <si>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</si>
  <si>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</si>
  <si>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</si>
  <si>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</si>
  <si>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</si>
  <si>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</si>
  <si>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</si>
  <si>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</si>
  <si>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</si>
  <si>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</si>
  <si>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</si>
  <si>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</si>
  <si>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</si>
  <si>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</si>
  <si>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</si>
  <si>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</si>
  <si>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</si>
  <si>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</si>
  <si>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</si>
  <si>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</si>
  <si>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</si>
  <si>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</si>
  <si>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</si>
  <si>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</si>
  <si>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</si>
  <si>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</si>
  <si>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</si>
  <si>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</si>
  <si>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</si>
  <si>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</si>
  <si>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</si>
  <si>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</si>
  <si>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</si>
  <si>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</si>
  <si>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</si>
  <si>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</si>
  <si>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</si>
  <si>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</si>
  <si>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</si>
  <si>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</si>
  <si>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</si>
  <si>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</si>
  <si>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</si>
  <si>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</si>
  <si>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</si>
  <si>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</si>
  <si>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</si>
  <si>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</si>
  <si>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</si>
  <si>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</si>
  <si>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</si>
  <si>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</si>
  <si>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</si>
  <si>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</si>
  <si>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</si>
  <si>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111043-Л234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</si>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</sst>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45346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0.45833333333333331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204</v>
      </c>
      <c r="W50" s="351">
        <f>IFERROR(IF(V50="",0,CEILING((V50/$H50),1)*$H50),"")</f>
        <v>205.20000000000002</v>
      </c>
      <c r="X50" s="36">
        <f>IFERROR(IF(W50=0,"",ROUNDUP(W50/H50,0)*0.02175),"")</f>
        <v>0.41324999999999995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18.888888888888889</v>
      </c>
      <c r="W52" s="352">
        <f>IFERROR(W50/H50,"0")+IFERROR(W51/H51,"0")</f>
        <v>19</v>
      </c>
      <c r="X52" s="352">
        <f>IFERROR(IF(X50="",0,X50),"0")+IFERROR(IF(X51="",0,X51),"0")</f>
        <v>0.41324999999999995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204</v>
      </c>
      <c r="W53" s="352">
        <f>IFERROR(SUM(W50:W51),"0")</f>
        <v>205.20000000000002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50</v>
      </c>
      <c r="W56" s="351">
        <f>IFERROR(IF(V56="",0,CEILING((V56/$H56),1)*$H56),"")</f>
        <v>54</v>
      </c>
      <c r="X56" s="36">
        <f>IFERROR(IF(W56=0,"",ROUNDUP(W56/H56,0)*0.02175),"")</f>
        <v>0.10874999999999999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4.6296296296296298</v>
      </c>
      <c r="W60" s="352">
        <f>IFERROR(W56/H56,"0")+IFERROR(W57/H57,"0")+IFERROR(W58/H58,"0")+IFERROR(W59/H59,"0")</f>
        <v>5</v>
      </c>
      <c r="X60" s="352">
        <f>IFERROR(IF(X56="",0,X56),"0")+IFERROR(IF(X57="",0,X57),"0")+IFERROR(IF(X58="",0,X58),"0")+IFERROR(IF(X59="",0,X59),"0")</f>
        <v>0.10874999999999999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50</v>
      </c>
      <c r="W61" s="352">
        <f>IFERROR(SUM(W56:W59),"0")</f>
        <v>54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349</v>
      </c>
      <c r="W66" s="351">
        <f t="shared" si="2"/>
        <v>358.4</v>
      </c>
      <c r="X66" s="36">
        <f t="shared" si="3"/>
        <v>0.69599999999999995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227</v>
      </c>
      <c r="W68" s="351">
        <f t="shared" si="2"/>
        <v>237.60000000000002</v>
      </c>
      <c r="X68" s="36">
        <f t="shared" si="3"/>
        <v>0.47849999999999998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267</v>
      </c>
      <c r="W69" s="351">
        <f t="shared" si="2"/>
        <v>268.79999999999995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38</v>
      </c>
      <c r="W73" s="351">
        <f t="shared" si="2"/>
        <v>40.700000000000003</v>
      </c>
      <c r="X73" s="36">
        <f t="shared" si="4"/>
        <v>0.10306999999999999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120</v>
      </c>
      <c r="W77" s="351">
        <f t="shared" si="2"/>
        <v>121.5</v>
      </c>
      <c r="X77" s="36">
        <f t="shared" si="4"/>
        <v>0.25298999999999999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112.95545545545546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116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2.0525599999999997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1001</v>
      </c>
      <c r="W85" s="352">
        <f>IFERROR(SUM(W64:W83),"0")</f>
        <v>1027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90</v>
      </c>
      <c r="W87" s="351">
        <f>IFERROR(IF(V87="",0,CEILING((V87/$H87),1)*$H87),"")</f>
        <v>97.2</v>
      </c>
      <c r="X87" s="36">
        <f>IFERROR(IF(W87=0,"",ROUNDUP(W87/H87,0)*0.02175),"")</f>
        <v>0.19574999999999998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5</v>
      </c>
      <c r="W88" s="351">
        <f>IFERROR(IF(V88="",0,CEILING((V88/$H88),1)*$H88),"")</f>
        <v>5.04</v>
      </c>
      <c r="X88" s="36">
        <f>IFERROR(IF(W88=0,"",ROUNDUP(W88/H88,0)*0.00753),"")</f>
        <v>1.506E-2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10.317460317460316</v>
      </c>
      <c r="W92" s="352">
        <f>IFERROR(W87/H87,"0")+IFERROR(W88/H88,"0")+IFERROR(W89/H89,"0")+IFERROR(W90/H90,"0")+IFERROR(W91/H91,"0")</f>
        <v>11</v>
      </c>
      <c r="X92" s="352">
        <f>IFERROR(IF(X87="",0,X87),"0")+IFERROR(IF(X88="",0,X88),"0")+IFERROR(IF(X89="",0,X89),"0")+IFERROR(IF(X90="",0,X90),"0")+IFERROR(IF(X91="",0,X91),"0")</f>
        <v>0.21080999999999997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95</v>
      </c>
      <c r="W93" s="352">
        <f>IFERROR(SUM(W87:W91),"0")</f>
        <v>102.24000000000001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153</v>
      </c>
      <c r="W106" s="351">
        <f t="shared" ref="W106:W114" si="6">IFERROR(IF(V106="",0,CEILING((V106/$H106),1)*$H106),"")</f>
        <v>159.6</v>
      </c>
      <c r="X106" s="36">
        <f>IFERROR(IF(W106=0,"",ROUNDUP(W106/H106,0)*0.02175),"")</f>
        <v>0.41324999999999995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125</v>
      </c>
      <c r="W108" s="351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54</v>
      </c>
      <c r="W110" s="351">
        <f t="shared" si="6"/>
        <v>54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53.095238095238088</v>
      </c>
      <c r="W115" s="352">
        <f>IFERROR(W106/H106,"0")+IFERROR(W107/H107,"0")+IFERROR(W108/H108,"0")+IFERROR(W109/H109,"0")+IFERROR(W110/H110,"0")+IFERROR(W111/H111,"0")+IFERROR(W112/H112,"0")+IFERROR(W113/H113,"0")+IFERROR(W114/H114,"0")</f>
        <v>54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0.89009999999999989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332</v>
      </c>
      <c r="W116" s="352">
        <f>IFERROR(SUM(W106:W114),"0")</f>
        <v>339.6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101</v>
      </c>
      <c r="W120" s="351">
        <f t="shared" si="7"/>
        <v>109.2</v>
      </c>
      <c r="X120" s="36">
        <f>IFERROR(IF(W120=0,"",ROUNDUP(W120/H120,0)*0.02175),"")</f>
        <v>0.28275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12.023809523809524</v>
      </c>
      <c r="W125" s="352">
        <f>IFERROR(W118/H118,"0")+IFERROR(W119/H119,"0")+IFERROR(W120/H120,"0")+IFERROR(W121/H121,"0")+IFERROR(W122/H122,"0")+IFERROR(W123/H123,"0")+IFERROR(W124/H124,"0")</f>
        <v>13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0.28275</v>
      </c>
      <c r="Y125" s="353"/>
      <c r="Z125" s="353"/>
    </row>
    <row r="126" spans="1:53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101</v>
      </c>
      <c r="W126" s="352">
        <f>IFERROR(SUM(W118:W124),"0")</f>
        <v>109.2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135</v>
      </c>
      <c r="W129" s="351">
        <f>IFERROR(IF(V129="",0,CEILING((V129/$H129),1)*$H129),"")</f>
        <v>142.80000000000001</v>
      </c>
      <c r="X129" s="36">
        <f>IFERROR(IF(W129=0,"",ROUNDUP(W129/H129,0)*0.02175),"")</f>
        <v>0.36974999999999997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74</v>
      </c>
      <c r="W132" s="351">
        <f>IFERROR(IF(V132="",0,CEILING((V132/$H132),1)*$H132),"")</f>
        <v>75.600000000000009</v>
      </c>
      <c r="X132" s="36">
        <f>IFERROR(IF(W132=0,"",ROUNDUP(W132/H132,0)*0.00753),"")</f>
        <v>0.21084</v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43.478835978835974</v>
      </c>
      <c r="W133" s="352">
        <f>IFERROR(W129/H129,"0")+IFERROR(W130/H130,"0")+IFERROR(W131/H131,"0")+IFERROR(W132/H132,"0")</f>
        <v>45</v>
      </c>
      <c r="X133" s="352">
        <f>IFERROR(IF(X129="",0,X129),"0")+IFERROR(IF(X130="",0,X130),"0")+IFERROR(IF(X131="",0,X131),"0")+IFERROR(IF(X132="",0,X132),"0")</f>
        <v>0.58058999999999994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209</v>
      </c>
      <c r="W134" s="352">
        <f>IFERROR(SUM(W129:W132),"0")</f>
        <v>218.40000000000003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70</v>
      </c>
      <c r="W145" s="351">
        <f t="shared" ref="W145:W153" si="8">IFERROR(IF(V145="",0,CEILING((V145/$H145),1)*$H145),"")</f>
        <v>71.400000000000006</v>
      </c>
      <c r="X145" s="36">
        <f>IFERROR(IF(W145=0,"",ROUNDUP(W145/H145,0)*0.00753),"")</f>
        <v>0.12801000000000001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84</v>
      </c>
      <c r="W147" s="351">
        <f t="shared" si="8"/>
        <v>84</v>
      </c>
      <c r="X147" s="36">
        <f>IFERROR(IF(W147=0,"",ROUNDUP(W147/H147,0)*0.00753),"")</f>
        <v>0.15060000000000001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26</v>
      </c>
      <c r="W148" s="351">
        <f t="shared" si="8"/>
        <v>27.3</v>
      </c>
      <c r="X148" s="36">
        <f>IFERROR(IF(W148=0,"",ROUNDUP(W148/H148,0)*0.00502),"")</f>
        <v>6.5259999999999999E-2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34</v>
      </c>
      <c r="W151" s="351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65.238095238095241</v>
      </c>
      <c r="W154" s="352">
        <f>IFERROR(W145/H145,"0")+IFERROR(W146/H146,"0")+IFERROR(W147/H147,"0")+IFERROR(W148/H148,"0")+IFERROR(W149/H149,"0")+IFERROR(W150/H150,"0")+IFERROR(W151/H151,"0")+IFERROR(W152/H152,"0")+IFERROR(W153/H153,"0")</f>
        <v>67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0.42920999999999998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214</v>
      </c>
      <c r="W155" s="352">
        <f>IFERROR(SUM(W145:W153),"0")</f>
        <v>218.40000000000003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29</v>
      </c>
      <c r="W164" s="351">
        <f>IFERROR(IF(V164="",0,CEILING((V164/$H164),1)*$H164),"")</f>
        <v>29.400000000000002</v>
      </c>
      <c r="X164" s="36">
        <f>IFERROR(IF(W164=0,"",ROUNDUP(W164/H164,0)*0.00753),"")</f>
        <v>0.10542</v>
      </c>
      <c r="Y164" s="56"/>
      <c r="Z164" s="57"/>
      <c r="AD164" s="58"/>
      <c r="BA164" s="144" t="s">
        <v>1</v>
      </c>
    </row>
    <row r="165" spans="1:53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13.809523809523808</v>
      </c>
      <c r="W165" s="352">
        <f>IFERROR(W163/H163,"0")+IFERROR(W164/H164,"0")</f>
        <v>14</v>
      </c>
      <c r="X165" s="352">
        <f>IFERROR(IF(X163="",0,X163),"0")+IFERROR(IF(X164="",0,X164),"0")</f>
        <v>0.10542</v>
      </c>
      <c r="Y165" s="353"/>
      <c r="Z165" s="353"/>
    </row>
    <row r="166" spans="1:53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29</v>
      </c>
      <c r="W166" s="352">
        <f>IFERROR(SUM(W163:W164),"0")</f>
        <v>29.400000000000002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177</v>
      </c>
      <c r="W168" s="351">
        <f>IFERROR(IF(V168="",0,CEILING((V168/$H168),1)*$H168),"")</f>
        <v>178.20000000000002</v>
      </c>
      <c r="X168" s="36">
        <f>IFERROR(IF(W168=0,"",ROUNDUP(W168/H168,0)*0.00937),"")</f>
        <v>0.30920999999999998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192</v>
      </c>
      <c r="W169" s="351">
        <f>IFERROR(IF(V169="",0,CEILING((V169/$H169),1)*$H169),"")</f>
        <v>194.4</v>
      </c>
      <c r="X169" s="36">
        <f>IFERROR(IF(W169=0,"",ROUNDUP(W169/H169,0)*0.00937),"")</f>
        <v>0.33732000000000001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68.333333333333329</v>
      </c>
      <c r="W172" s="352">
        <f>IFERROR(W168/H168,"0")+IFERROR(W169/H169,"0")+IFERROR(W170/H170,"0")+IFERROR(W171/H171,"0")</f>
        <v>69</v>
      </c>
      <c r="X172" s="352">
        <f>IFERROR(IF(X168="",0,X168),"0")+IFERROR(IF(X169="",0,X169),"0")+IFERROR(IF(X170="",0,X170),"0")+IFERROR(IF(X171="",0,X171),"0")</f>
        <v>0.64653000000000005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369</v>
      </c>
      <c r="W173" s="352">
        <f>IFERROR(SUM(W168:W171),"0")</f>
        <v>372.6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226</v>
      </c>
      <c r="W176" s="351">
        <f t="shared" si="9"/>
        <v>226.2</v>
      </c>
      <c r="X176" s="36">
        <f>IFERROR(IF(W176=0,"",ROUNDUP(W176/H176,0)*0.02175),"")</f>
        <v>0.5655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32</v>
      </c>
      <c r="W183" s="351">
        <f t="shared" si="9"/>
        <v>33.6</v>
      </c>
      <c r="X183" s="36">
        <f>IFERROR(IF(W183=0,"",ROUNDUP(W183/H183,0)*0.00753),"")</f>
        <v>0.10542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158</v>
      </c>
      <c r="W185" s="351">
        <f t="shared" si="9"/>
        <v>158.4</v>
      </c>
      <c r="X185" s="36">
        <f t="shared" ref="X185:X191" si="10">IFERROR(IF(W185=0,"",ROUNDUP(W185/H185,0)*0.00753),"")</f>
        <v>0.49698000000000003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177</v>
      </c>
      <c r="W187" s="351">
        <f t="shared" si="9"/>
        <v>177.6</v>
      </c>
      <c r="X187" s="36">
        <f t="shared" si="10"/>
        <v>0.55722000000000005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76</v>
      </c>
      <c r="W188" s="351">
        <f t="shared" si="9"/>
        <v>76.8</v>
      </c>
      <c r="X188" s="36">
        <f t="shared" si="10"/>
        <v>0.24096000000000001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3</v>
      </c>
      <c r="W189" s="351">
        <f t="shared" si="9"/>
        <v>3.6</v>
      </c>
      <c r="X189" s="36">
        <f t="shared" si="10"/>
        <v>1.506E-2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42</v>
      </c>
      <c r="W190" s="351">
        <f t="shared" si="9"/>
        <v>43.199999999999996</v>
      </c>
      <c r="X190" s="36">
        <f t="shared" si="10"/>
        <v>0.13553999999999999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37</v>
      </c>
      <c r="W191" s="351">
        <f t="shared" si="9"/>
        <v>38.4</v>
      </c>
      <c r="X191" s="36">
        <f t="shared" si="10"/>
        <v>0.12048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245.14367816091951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248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2.2371600000000003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751</v>
      </c>
      <c r="W193" s="352">
        <f>IFERROR(SUM(W175:W191),"0")</f>
        <v>757.80000000000007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44</v>
      </c>
      <c r="W198" s="351">
        <f>IFERROR(IF(V198="",0,CEILING((V198/$H198),1)*$H198),"")</f>
        <v>45.6</v>
      </c>
      <c r="X198" s="36">
        <f>IFERROR(IF(W198=0,"",ROUNDUP(W198/H198,0)*0.00753),"")</f>
        <v>0.14307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18.333333333333336</v>
      </c>
      <c r="W199" s="352">
        <f>IFERROR(W195/H195,"0")+IFERROR(W196/H196,"0")+IFERROR(W197/H197,"0")+IFERROR(W198/H198,"0")</f>
        <v>19</v>
      </c>
      <c r="X199" s="352">
        <f>IFERROR(IF(X195="",0,X195),"0")+IFERROR(IF(X196="",0,X196),"0")+IFERROR(IF(X197="",0,X197),"0")+IFERROR(IF(X198="",0,X198),"0")</f>
        <v>0.14307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44</v>
      </c>
      <c r="W200" s="352">
        <f>IFERROR(SUM(W195:W198),"0")</f>
        <v>45.6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21</v>
      </c>
      <c r="W212" s="351">
        <f>IFERROR(IF(V212="",0,CEILING((V212/$H212),1)*$H212),"")</f>
        <v>21</v>
      </c>
      <c r="X212" s="36">
        <f>IFERROR(IF(W212=0,"",ROUNDUP(W212/H212,0)*0.00502),"")</f>
        <v>5.0200000000000002E-2</v>
      </c>
      <c r="Y212" s="56"/>
      <c r="Z212" s="57"/>
      <c r="AD212" s="58"/>
      <c r="BA212" s="176" t="s">
        <v>1</v>
      </c>
    </row>
    <row r="213" spans="1:53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10</v>
      </c>
      <c r="W213" s="352">
        <f>IFERROR(W212/H212,"0")</f>
        <v>10</v>
      </c>
      <c r="X213" s="352">
        <f>IFERROR(IF(X212="",0,X212),"0")</f>
        <v>5.0200000000000002E-2</v>
      </c>
      <c r="Y213" s="353"/>
      <c r="Z213" s="353"/>
    </row>
    <row r="214" spans="1:53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21</v>
      </c>
      <c r="W214" s="352">
        <f>IFERROR(SUM(W212:W212),"0")</f>
        <v>21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35</v>
      </c>
      <c r="W249" s="351">
        <f>IFERROR(IF(V249="",0,CEILING((V249/$H249),1)*$H249),"")</f>
        <v>37.800000000000004</v>
      </c>
      <c r="X249" s="36">
        <f>IFERROR(IF(W249=0,"",ROUNDUP(W249/H249,0)*0.00753),"")</f>
        <v>6.7769999999999997E-2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36</v>
      </c>
      <c r="W250" s="351">
        <f>IFERROR(IF(V250="",0,CEILING((V250/$H250),1)*$H250),"")</f>
        <v>37.800000000000004</v>
      </c>
      <c r="X250" s="36">
        <f>IFERROR(IF(W250=0,"",ROUNDUP(W250/H250,0)*0.00753),"")</f>
        <v>6.7769999999999997E-2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16.904761904761905</v>
      </c>
      <c r="W253" s="352">
        <f>IFERROR(W249/H249,"0")+IFERROR(W250/H250,"0")+IFERROR(W251/H251,"0")+IFERROR(W252/H252,"0")</f>
        <v>18</v>
      </c>
      <c r="X253" s="352">
        <f>IFERROR(IF(X249="",0,X249),"0")+IFERROR(IF(X250="",0,X250),"0")+IFERROR(IF(X251="",0,X251),"0")+IFERROR(IF(X252="",0,X252),"0")</f>
        <v>0.13553999999999999</v>
      </c>
      <c r="Y253" s="353"/>
      <c r="Z253" s="353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71</v>
      </c>
      <c r="W254" s="352">
        <f>IFERROR(SUM(W249:W252),"0")</f>
        <v>75.600000000000009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102</v>
      </c>
      <c r="W269" s="351">
        <f>IFERROR(IF(V269="",0,CEILING((V269/$H269),1)*$H269),"")</f>
        <v>109.2</v>
      </c>
      <c r="X269" s="36">
        <f>IFERROR(IF(W269=0,"",ROUNDUP(W269/H269,0)*0.02175),"")</f>
        <v>0.28275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70</v>
      </c>
      <c r="W270" s="351">
        <f>IFERROR(IF(V270="",0,CEILING((V270/$H270),1)*$H270),"")</f>
        <v>70.2</v>
      </c>
      <c r="X270" s="36">
        <f>IFERROR(IF(W270=0,"",ROUNDUP(W270/H270,0)*0.02175),"")</f>
        <v>0.19574999999999998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40</v>
      </c>
      <c r="W271" s="351">
        <f>IFERROR(IF(V271="",0,CEILING((V271/$H271),1)*$H271),"")</f>
        <v>42</v>
      </c>
      <c r="X271" s="36">
        <f>IFERROR(IF(W271=0,"",ROUNDUP(W271/H271,0)*0.02175),"")</f>
        <v>0.10874999999999999</v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25.87912087912088</v>
      </c>
      <c r="W272" s="352">
        <f>IFERROR(W269/H269,"0")+IFERROR(W270/H270,"0")+IFERROR(W271/H271,"0")</f>
        <v>27</v>
      </c>
      <c r="X272" s="352">
        <f>IFERROR(IF(X269="",0,X269),"0")+IFERROR(IF(X270="",0,X270),"0")+IFERROR(IF(X271="",0,X271),"0")</f>
        <v>0.58724999999999994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212</v>
      </c>
      <c r="W273" s="352">
        <f>IFERROR(SUM(W269:W271),"0")</f>
        <v>221.4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10</v>
      </c>
      <c r="W277" s="351">
        <f>IFERROR(IF(V277="",0,CEILING((V277/$H277),1)*$H277),"")</f>
        <v>10.199999999999999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3.9215686274509807</v>
      </c>
      <c r="W278" s="352">
        <f>IFERROR(W275/H275,"0")+IFERROR(W276/H276,"0")+IFERROR(W277/H277,"0")</f>
        <v>4</v>
      </c>
      <c r="X278" s="352">
        <f>IFERROR(IF(X275="",0,X275),"0")+IFERROR(IF(X276="",0,X276),"0")+IFERROR(IF(X277="",0,X277),"0")</f>
        <v>3.0120000000000001E-2</v>
      </c>
      <c r="Y278" s="353"/>
      <c r="Z278" s="353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10</v>
      </c>
      <c r="W279" s="352">
        <f>IFERROR(SUM(W275:W277),"0")</f>
        <v>10.199999999999999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31</v>
      </c>
      <c r="W294" s="351">
        <f t="shared" si="16"/>
        <v>35</v>
      </c>
      <c r="X294" s="36">
        <f>IFERROR(IF(W294=0,"",ROUNDUP(W294/H294,0)*0.00937),"")</f>
        <v>6.5589999999999996E-2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6.2</v>
      </c>
      <c r="W296" s="352">
        <f>IFERROR(W288/H288,"0")+IFERROR(W289/H289,"0")+IFERROR(W290/H290,"0")+IFERROR(W291/H291,"0")+IFERROR(W292/H292,"0")+IFERROR(W293/H293,"0")+IFERROR(W294/H294,"0")+IFERROR(W295/H295,"0")</f>
        <v>7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6.5589999999999996E-2</v>
      </c>
      <c r="Y296" s="353"/>
      <c r="Z296" s="353"/>
    </row>
    <row r="297" spans="1:53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31</v>
      </c>
      <c r="W297" s="352">
        <f>IFERROR(SUM(W288:W295),"0")</f>
        <v>35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20</v>
      </c>
      <c r="W305" s="351">
        <f>IFERROR(IF(V305="",0,CEILING((V305/$H305),1)*$H305),"")</f>
        <v>21.6</v>
      </c>
      <c r="X305" s="36">
        <f>IFERROR(IF(W305=0,"",ROUNDUP(W305/H305,0)*0.00753),"")</f>
        <v>9.0359999999999996E-2</v>
      </c>
      <c r="Y305" s="56"/>
      <c r="Z305" s="57"/>
      <c r="AD305" s="58"/>
      <c r="BA305" s="232" t="s">
        <v>1</v>
      </c>
    </row>
    <row r="306" spans="1:53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11.111111111111111</v>
      </c>
      <c r="W306" s="352">
        <f>IFERROR(W305/H305,"0")</f>
        <v>12</v>
      </c>
      <c r="X306" s="352">
        <f>IFERROR(IF(X305="",0,X305),"0")</f>
        <v>9.0359999999999996E-2</v>
      </c>
      <c r="Y306" s="353"/>
      <c r="Z306" s="353"/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20</v>
      </c>
      <c r="W307" s="352">
        <f>IFERROR(SUM(W305:W305),"0")</f>
        <v>21.6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101</v>
      </c>
      <c r="W309" s="351">
        <f>IFERROR(IF(V309="",0,CEILING((V309/$H309),1)*$H309),"")</f>
        <v>105.3</v>
      </c>
      <c r="X309" s="36">
        <f>IFERROR(IF(W309=0,"",ROUNDUP(W309/H309,0)*0.02175),"")</f>
        <v>0.28275</v>
      </c>
      <c r="Y309" s="56"/>
      <c r="Z309" s="57"/>
      <c r="AD309" s="58"/>
      <c r="BA309" s="233" t="s">
        <v>1</v>
      </c>
    </row>
    <row r="310" spans="1:53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12.469135802469136</v>
      </c>
      <c r="W310" s="352">
        <f>IFERROR(W309/H309,"0")</f>
        <v>13</v>
      </c>
      <c r="X310" s="352">
        <f>IFERROR(IF(X309="",0,X309),"0")</f>
        <v>0.28275</v>
      </c>
      <c r="Y310" s="353"/>
      <c r="Z310" s="353"/>
    </row>
    <row r="311" spans="1:53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101</v>
      </c>
      <c r="W311" s="352">
        <f>IFERROR(SUM(W309:W309),"0")</f>
        <v>105.3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790</v>
      </c>
      <c r="W323" s="351">
        <f t="shared" ref="W323:W330" si="17">IFERROR(IF(V323="",0,CEILING((V323/$H323),1)*$H323),"")</f>
        <v>795</v>
      </c>
      <c r="X323" s="36">
        <f>IFERROR(IF(W323=0,"",ROUNDUP(W323/H323,0)*0.02175),"")</f>
        <v>1.1527499999999999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1351</v>
      </c>
      <c r="W326" s="351">
        <f t="shared" si="17"/>
        <v>1365</v>
      </c>
      <c r="X326" s="36">
        <f>IFERROR(IF(W326=0,"",ROUNDUP(W326/H326,0)*0.02175),"")</f>
        <v>1.97925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634</v>
      </c>
      <c r="W328" s="351">
        <f t="shared" si="17"/>
        <v>645</v>
      </c>
      <c r="X328" s="36">
        <f>IFERROR(IF(W328=0,"",ROUNDUP(W328/H328,0)*0.02175),"")</f>
        <v>0.93524999999999991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185</v>
      </c>
      <c r="W331" s="352">
        <f>IFERROR(W323/H323,"0")+IFERROR(W324/H324,"0")+IFERROR(W325/H325,"0")+IFERROR(W326/H326,"0")+IFERROR(W327/H327,"0")+IFERROR(W328/H328,"0")+IFERROR(W329/H329,"0")+IFERROR(W330/H330,"0")</f>
        <v>187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4.0672499999999996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2775</v>
      </c>
      <c r="W332" s="352">
        <f>IFERROR(SUM(W323:W330),"0")</f>
        <v>2805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892</v>
      </c>
      <c r="W334" s="351">
        <f>IFERROR(IF(V334="",0,CEILING((V334/$H334),1)*$H334),"")</f>
        <v>900</v>
      </c>
      <c r="X334" s="36">
        <f>IFERROR(IF(W334=0,"",ROUNDUP(W334/H334,0)*0.02175),"")</f>
        <v>1.3049999999999999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59.466666666666669</v>
      </c>
      <c r="W337" s="352">
        <f>IFERROR(W334/H334,"0")+IFERROR(W335/H335,"0")+IFERROR(W336/H336,"0")</f>
        <v>60</v>
      </c>
      <c r="X337" s="352">
        <f>IFERROR(IF(X334="",0,X334),"0")+IFERROR(IF(X335="",0,X335),"0")+IFERROR(IF(X336="",0,X336),"0")</f>
        <v>1.3049999999999999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892</v>
      </c>
      <c r="W338" s="352">
        <f>IFERROR(SUM(W334:W336),"0")</f>
        <v>900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34</v>
      </c>
      <c r="W341" s="351">
        <f>IFERROR(IF(V341="",0,CEILING((V341/$H341),1)*$H341),"")</f>
        <v>39</v>
      </c>
      <c r="X341" s="36">
        <f>IFERROR(IF(W341=0,"",ROUNDUP(W341/H341,0)*0.02175),"")</f>
        <v>0.10874999999999999</v>
      </c>
      <c r="Y341" s="56"/>
      <c r="Z341" s="57"/>
      <c r="AD341" s="58"/>
      <c r="BA341" s="248" t="s">
        <v>1</v>
      </c>
    </row>
    <row r="342" spans="1:53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4.3589743589743595</v>
      </c>
      <c r="W342" s="352">
        <f>IFERROR(W340/H340,"0")+IFERROR(W341/H341,"0")</f>
        <v>5</v>
      </c>
      <c r="X342" s="352">
        <f>IFERROR(IF(X340="",0,X340),"0")+IFERROR(IF(X341="",0,X341),"0")</f>
        <v>0.10874999999999999</v>
      </c>
      <c r="Y342" s="353"/>
      <c r="Z342" s="353"/>
    </row>
    <row r="343" spans="1:53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34</v>
      </c>
      <c r="W343" s="352">
        <f>IFERROR(SUM(W340:W341),"0")</f>
        <v>39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117</v>
      </c>
      <c r="W345" s="351">
        <f>IFERROR(IF(V345="",0,CEILING((V345/$H345),1)*$H345),"")</f>
        <v>117</v>
      </c>
      <c r="X345" s="36">
        <f>IFERROR(IF(W345=0,"",ROUNDUP(W345/H345,0)*0.02175),"")</f>
        <v>0.32624999999999998</v>
      </c>
      <c r="Y345" s="56"/>
      <c r="Z345" s="57"/>
      <c r="AD345" s="58"/>
      <c r="BA345" s="249" t="s">
        <v>1</v>
      </c>
    </row>
    <row r="346" spans="1:53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15</v>
      </c>
      <c r="W346" s="352">
        <f>IFERROR(W345/H345,"0")</f>
        <v>15</v>
      </c>
      <c r="X346" s="352">
        <f>IFERROR(IF(X345="",0,X345),"0")</f>
        <v>0.32624999999999998</v>
      </c>
      <c r="Y346" s="353"/>
      <c r="Z346" s="353"/>
    </row>
    <row r="347" spans="1:53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117</v>
      </c>
      <c r="W347" s="352">
        <f>IFERROR(SUM(W345:W345),"0")</f>
        <v>117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12</v>
      </c>
      <c r="W354" s="351">
        <f>IFERROR(IF(V354="",0,CEILING((V354/$H354),1)*$H354),"")</f>
        <v>12</v>
      </c>
      <c r="X354" s="36">
        <f>IFERROR(IF(W354=0,"",ROUNDUP(W354/H354,0)*0.00937),"")</f>
        <v>2.811E-2</v>
      </c>
      <c r="Y354" s="56"/>
      <c r="Z354" s="57"/>
      <c r="AD354" s="58"/>
      <c r="BA354" s="254" t="s">
        <v>1</v>
      </c>
    </row>
    <row r="355" spans="1:53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3</v>
      </c>
      <c r="W355" s="352">
        <f>IFERROR(W350/H350,"0")+IFERROR(W351/H351,"0")+IFERROR(W352/H352,"0")+IFERROR(W353/H353,"0")+IFERROR(W354/H354,"0")</f>
        <v>3</v>
      </c>
      <c r="X355" s="352">
        <f>IFERROR(IF(X350="",0,X350),"0")+IFERROR(IF(X351="",0,X351),"0")+IFERROR(IF(X352="",0,X352),"0")+IFERROR(IF(X353="",0,X353),"0")+IFERROR(IF(X354="",0,X354),"0")</f>
        <v>2.811E-2</v>
      </c>
      <c r="Y355" s="353"/>
      <c r="Z355" s="353"/>
    </row>
    <row r="356" spans="1:53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12</v>
      </c>
      <c r="W356" s="352">
        <f>IFERROR(SUM(W350:W354),"0")</f>
        <v>12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786</v>
      </c>
      <c r="W363" s="351">
        <f>IFERROR(IF(V363="",0,CEILING((V363/$H363),1)*$H363),"")</f>
        <v>787.8</v>
      </c>
      <c r="X363" s="36">
        <f>IFERROR(IF(W363=0,"",ROUNDUP(W363/H363,0)*0.02175),"")</f>
        <v>2.1967499999999998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100.76923076923077</v>
      </c>
      <c r="W367" s="352">
        <f>IFERROR(W363/H363,"0")+IFERROR(W364/H364,"0")+IFERROR(W365/H365,"0")+IFERROR(W366/H366,"0")</f>
        <v>101</v>
      </c>
      <c r="X367" s="352">
        <f>IFERROR(IF(X363="",0,X363),"0")+IFERROR(IF(X364="",0,X364),"0")+IFERROR(IF(X365="",0,X365),"0")+IFERROR(IF(X366="",0,X366),"0")</f>
        <v>2.1967499999999998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786</v>
      </c>
      <c r="W368" s="352">
        <f>IFERROR(SUM(W363:W366),"0")</f>
        <v>787.8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50</v>
      </c>
      <c r="W381" s="351">
        <f t="shared" ref="W381:W393" si="18">IFERROR(IF(V381="",0,CEILING((V381/$H381),1)*$H381),"")</f>
        <v>50.400000000000006</v>
      </c>
      <c r="X381" s="36">
        <f>IFERROR(IF(W381=0,"",ROUNDUP(W381/H381,0)*0.00753),"")</f>
        <v>9.0359999999999996E-2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31</v>
      </c>
      <c r="W383" s="351">
        <f t="shared" si="18"/>
        <v>33.6</v>
      </c>
      <c r="X383" s="36">
        <f>IFERROR(IF(W383=0,"",ROUNDUP(W383/H383,0)*0.00753),"")</f>
        <v>6.0240000000000002E-2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14</v>
      </c>
      <c r="W385" s="351">
        <f t="shared" si="18"/>
        <v>15.12</v>
      </c>
      <c r="X385" s="36">
        <f t="shared" ref="X385:X393" si="19">IFERROR(IF(W385=0,"",ROUNDUP(W385/H385,0)*0.00502),"")</f>
        <v>4.5179999999999998E-2</v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18</v>
      </c>
      <c r="W389" s="351">
        <f t="shared" si="18"/>
        <v>18.48</v>
      </c>
      <c r="X389" s="36">
        <f t="shared" si="19"/>
        <v>5.5220000000000005E-2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38.333333333333336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0.251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113</v>
      </c>
      <c r="W395" s="352">
        <f>IFERROR(SUM(W381:W393),"0")</f>
        <v>117.60000000000001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13</v>
      </c>
      <c r="W399" s="351">
        <f>IFERROR(IF(V399="",0,CEILING((V399/$H399),1)*$H399),"")</f>
        <v>14.399999999999999</v>
      </c>
      <c r="X399" s="36">
        <f>IFERROR(IF(W399=0,"",ROUNDUP(W399/H399,0)*0.00937),"")</f>
        <v>5.6219999999999999E-2</v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5.416666666666667</v>
      </c>
      <c r="W401" s="352">
        <f>IFERROR(W397/H397,"0")+IFERROR(W398/H398,"0")+IFERROR(W399/H399,"0")+IFERROR(W400/H400,"0")</f>
        <v>6</v>
      </c>
      <c r="X401" s="352">
        <f>IFERROR(IF(X397="",0,X397),"0")+IFERROR(IF(X398="",0,X398),"0")+IFERROR(IF(X399="",0,X399),"0")+IFERROR(IF(X400="",0,X400),"0")</f>
        <v>5.6219999999999999E-2</v>
      </c>
      <c r="Y401" s="353"/>
      <c r="Z401" s="353"/>
    </row>
    <row r="402" spans="1:53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13</v>
      </c>
      <c r="W402" s="352">
        <f>IFERROR(SUM(W397:W400),"0")</f>
        <v>14.399999999999999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5</v>
      </c>
      <c r="W408" s="351">
        <f>IFERROR(IF(V408="",0,CEILING((V408/$H408),1)*$H408),"")</f>
        <v>6</v>
      </c>
      <c r="X408" s="36">
        <f>IFERROR(IF(W408=0,"",ROUNDUP(W408/H408,0)*0.00627),"")</f>
        <v>3.1350000000000003E-2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4</v>
      </c>
      <c r="W409" s="351">
        <f>IFERROR(IF(V409="",0,CEILING((V409/$H409),1)*$H409),"")</f>
        <v>4.8</v>
      </c>
      <c r="X409" s="36">
        <f>IFERROR(IF(W409=0,"",ROUNDUP(W409/H409,0)*0.00627),"")</f>
        <v>2.5080000000000002E-2</v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5</v>
      </c>
      <c r="W410" s="351">
        <f>IFERROR(IF(V410="",0,CEILING((V410/$H410),1)*$H410),"")</f>
        <v>6</v>
      </c>
      <c r="X410" s="36">
        <f>IFERROR(IF(W410=0,"",ROUNDUP(W410/H410,0)*0.00627),"")</f>
        <v>3.1350000000000003E-2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11.666666666666668</v>
      </c>
      <c r="W412" s="352">
        <f>IFERROR(W408/H408,"0")+IFERROR(W409/H409,"0")+IFERROR(W410/H410,"0")+IFERROR(W411/H411,"0")</f>
        <v>14</v>
      </c>
      <c r="X412" s="352">
        <f>IFERROR(IF(X408="",0,X408),"0")+IFERROR(IF(X409="",0,X409),"0")+IFERROR(IF(X410="",0,X410),"0")+IFERROR(IF(X411="",0,X411),"0")</f>
        <v>8.7780000000000011E-2</v>
      </c>
      <c r="Y412" s="353"/>
      <c r="Z412" s="353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14</v>
      </c>
      <c r="W413" s="352">
        <f>IFERROR(SUM(W408:W411),"0")</f>
        <v>16.8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584</v>
      </c>
      <c r="W443" s="351">
        <f t="shared" si="21"/>
        <v>586.08000000000004</v>
      </c>
      <c r="X443" s="36">
        <f t="shared" si="22"/>
        <v>1.3275600000000001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129</v>
      </c>
      <c r="W445" s="351">
        <f t="shared" si="21"/>
        <v>132</v>
      </c>
      <c r="X445" s="36">
        <f t="shared" si="22"/>
        <v>0.29899999999999999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516</v>
      </c>
      <c r="W447" s="351">
        <f t="shared" si="21"/>
        <v>517.44000000000005</v>
      </c>
      <c r="X447" s="36">
        <f t="shared" si="22"/>
        <v>1.17208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232.7651515151515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234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2.7986399999999998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1229</v>
      </c>
      <c r="W460" s="352">
        <f>IFERROR(SUM(W441:W458),"0")</f>
        <v>1235.52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274</v>
      </c>
      <c r="W462" s="351">
        <f>IFERROR(IF(V462="",0,CEILING((V462/$H462),1)*$H462),"")</f>
        <v>274.56</v>
      </c>
      <c r="X462" s="36">
        <f>IFERROR(IF(W462=0,"",ROUNDUP(W462/H462,0)*0.01196),"")</f>
        <v>0.62192000000000003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51.893939393939391</v>
      </c>
      <c r="W464" s="352">
        <f>IFERROR(W462/H462,"0")+IFERROR(W463/H463,"0")</f>
        <v>52</v>
      </c>
      <c r="X464" s="352">
        <f>IFERROR(IF(X462="",0,X462),"0")+IFERROR(IF(X463="",0,X463),"0")</f>
        <v>0.62192000000000003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274</v>
      </c>
      <c r="W465" s="352">
        <f>IFERROR(SUM(W462:W463),"0")</f>
        <v>274.56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154</v>
      </c>
      <c r="W467" s="351">
        <f t="shared" ref="W467:W472" si="24">IFERROR(IF(V467="",0,CEILING((V467/$H467),1)*$H467),"")</f>
        <v>158.4</v>
      </c>
      <c r="X467" s="36">
        <f>IFERROR(IF(W467=0,"",ROUNDUP(W467/H467,0)*0.01196),"")</f>
        <v>0.35880000000000001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276</v>
      </c>
      <c r="W468" s="351">
        <f t="shared" si="24"/>
        <v>279.84000000000003</v>
      </c>
      <c r="X468" s="36">
        <f>IFERROR(IF(W468=0,"",ROUNDUP(W468/H468,0)*0.01196),"")</f>
        <v>0.63388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213</v>
      </c>
      <c r="W469" s="351">
        <f t="shared" si="24"/>
        <v>216.48000000000002</v>
      </c>
      <c r="X469" s="36">
        <f>IFERROR(IF(W469=0,"",ROUNDUP(W469/H469,0)*0.01196),"")</f>
        <v>0.49036000000000002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121.78030303030303</v>
      </c>
      <c r="W473" s="352">
        <f>IFERROR(W467/H467,"0")+IFERROR(W468/H468,"0")+IFERROR(W469/H469,"0")+IFERROR(W470/H470,"0")+IFERROR(W471/H471,"0")+IFERROR(W472/H472,"0")</f>
        <v>124</v>
      </c>
      <c r="X473" s="352">
        <f>IFERROR(IF(X467="",0,X467),"0")+IFERROR(IF(X468="",0,X468),"0")+IFERROR(IF(X469="",0,X469),"0")+IFERROR(IF(X470="",0,X470),"0")+IFERROR(IF(X471="",0,X471),"0")+IFERROR(IF(X472="",0,X472),"0")</f>
        <v>1.4830399999999999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643</v>
      </c>
      <c r="W474" s="352">
        <f>IFERROR(SUM(W467:W472),"0")</f>
        <v>654.72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10767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10943.939999999999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11362.720280572066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11550.977999999999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20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20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11862.720280572066</v>
      </c>
      <c r="W515" s="352">
        <f>GrossWeightTotalR+PalletQtyTotalR*25</f>
        <v>12050.977999999999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1582.1839124903697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1612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22.672719999999998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205.20000000000002</v>
      </c>
      <c r="D522" s="46">
        <f>IFERROR(W56*1,"0")+IFERROR(W57*1,"0")+IFERROR(W58*1,"0")+IFERROR(W59*1,"0")</f>
        <v>54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1578.04</v>
      </c>
      <c r="F522" s="46">
        <f>IFERROR(W129*1,"0")+IFERROR(W130*1,"0")+IFERROR(W131*1,"0")+IFERROR(W132*1,"0")</f>
        <v>218.40000000000003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218.40000000000003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1205.4000000000001</v>
      </c>
      <c r="J522" s="46">
        <f>IFERROR(W203*1,"0")+IFERROR(W204*1,"0")+IFERROR(W205*1,"0")+IFERROR(W206*1,"0")+IFERROR(W207*1,"0")+IFERROR(W208*1,"0")+IFERROR(W212*1,"0")</f>
        <v>21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307.2</v>
      </c>
      <c r="N522" s="46">
        <f>IFERROR(W288*1,"0")+IFERROR(W289*1,"0")+IFERROR(W290*1,"0")+IFERROR(W291*1,"0")+IFERROR(W292*1,"0")+IFERROR(W293*1,"0")+IFERROR(W294*1,"0")+IFERROR(W295*1,"0")+IFERROR(W299*1,"0")+IFERROR(W300*1,"0")</f>
        <v>35</v>
      </c>
      <c r="O522" s="46">
        <f>IFERROR(W305*1,"0")+IFERROR(W309*1,"0")+IFERROR(W313*1,"0")+IFERROR(W317*1,"0")</f>
        <v>126.9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3861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799.8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148.80000000000001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2164.8000000000002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1,00"/>
        <filter val="1 229,00"/>
        <filter val="1 351,00"/>
        <filter val="1 582,18"/>
        <filter val="10 767,00"/>
        <filter val="10,00"/>
        <filter val="10,32"/>
        <filter val="100,77"/>
        <filter val="101,00"/>
        <filter val="102,00"/>
        <filter val="11 362,72"/>
        <filter val="11 862,72"/>
        <filter val="11,11"/>
        <filter val="11,67"/>
        <filter val="112,96"/>
        <filter val="113,00"/>
        <filter val="117,00"/>
        <filter val="12,00"/>
        <filter val="12,02"/>
        <filter val="12,47"/>
        <filter val="120,00"/>
        <filter val="121,78"/>
        <filter val="125,00"/>
        <filter val="129,00"/>
        <filter val="13,00"/>
        <filter val="13,81"/>
        <filter val="135,00"/>
        <filter val="14,00"/>
        <filter val="15,00"/>
        <filter val="153,00"/>
        <filter val="154,00"/>
        <filter val="158,00"/>
        <filter val="16,90"/>
        <filter val="177,00"/>
        <filter val="18,00"/>
        <filter val="18,33"/>
        <filter val="18,89"/>
        <filter val="185,00"/>
        <filter val="192,00"/>
        <filter val="2 775,00"/>
        <filter val="20"/>
        <filter val="20,00"/>
        <filter val="204,00"/>
        <filter val="209,00"/>
        <filter val="21,00"/>
        <filter val="212,00"/>
        <filter val="213,00"/>
        <filter val="214,00"/>
        <filter val="226,00"/>
        <filter val="227,00"/>
        <filter val="232,77"/>
        <filter val="245,14"/>
        <filter val="25,88"/>
        <filter val="26,00"/>
        <filter val="267,00"/>
        <filter val="274,00"/>
        <filter val="276,00"/>
        <filter val="29,00"/>
        <filter val="3,00"/>
        <filter val="3,92"/>
        <filter val="31,00"/>
        <filter val="32,00"/>
        <filter val="332,00"/>
        <filter val="34,00"/>
        <filter val="349,00"/>
        <filter val="35,00"/>
        <filter val="36,00"/>
        <filter val="369,00"/>
        <filter val="37,00"/>
        <filter val="38,00"/>
        <filter val="38,33"/>
        <filter val="4,00"/>
        <filter val="4,36"/>
        <filter val="4,63"/>
        <filter val="40,00"/>
        <filter val="42,00"/>
        <filter val="43,48"/>
        <filter val="44,00"/>
        <filter val="5,00"/>
        <filter val="5,42"/>
        <filter val="50,00"/>
        <filter val="51,89"/>
        <filter val="516,00"/>
        <filter val="53,10"/>
        <filter val="54,00"/>
        <filter val="584,00"/>
        <filter val="59,47"/>
        <filter val="6,20"/>
        <filter val="634,00"/>
        <filter val="643,00"/>
        <filter val="65,24"/>
        <filter val="68,33"/>
        <filter val="70,00"/>
        <filter val="71,00"/>
        <filter val="74,00"/>
        <filter val="751,00"/>
        <filter val="76,00"/>
        <filter val="786,00"/>
        <filter val="790,00"/>
        <filter val="84,00"/>
        <filter val="892,00"/>
        <filter val="90,00"/>
        <filter val="95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