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69E9D3-5CE5-44F2-9859-C5320A3BEF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6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W437" i="1"/>
  <c r="V437" i="1"/>
  <c r="W436" i="1"/>
  <c r="V436" i="1"/>
  <c r="X435" i="1"/>
  <c r="X436" i="1" s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N421" i="1"/>
  <c r="V419" i="1"/>
  <c r="V418" i="1"/>
  <c r="W417" i="1"/>
  <c r="X417" i="1" s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W367" i="1" s="1"/>
  <c r="N363" i="1"/>
  <c r="V361" i="1"/>
  <c r="V360" i="1"/>
  <c r="X359" i="1"/>
  <c r="W359" i="1"/>
  <c r="N359" i="1"/>
  <c r="W358" i="1"/>
  <c r="W360" i="1" s="1"/>
  <c r="N358" i="1"/>
  <c r="V356" i="1"/>
  <c r="V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W355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V338" i="1"/>
  <c r="V337" i="1"/>
  <c r="W336" i="1"/>
  <c r="X336" i="1" s="1"/>
  <c r="N336" i="1"/>
  <c r="W335" i="1"/>
  <c r="X335" i="1" s="1"/>
  <c r="N335" i="1"/>
  <c r="W334" i="1"/>
  <c r="W337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X309" i="1"/>
  <c r="X310" i="1" s="1"/>
  <c r="W309" i="1"/>
  <c r="W310" i="1" s="1"/>
  <c r="N309" i="1"/>
  <c r="V307" i="1"/>
  <c r="V306" i="1"/>
  <c r="W305" i="1"/>
  <c r="N305" i="1"/>
  <c r="V302" i="1"/>
  <c r="V301" i="1"/>
  <c r="W300" i="1"/>
  <c r="X300" i="1" s="1"/>
  <c r="N300" i="1"/>
  <c r="W299" i="1"/>
  <c r="W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X270" i="1"/>
  <c r="W270" i="1"/>
  <c r="N270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W246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X172" i="1" s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N159" i="1"/>
  <c r="W158" i="1"/>
  <c r="X158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X125" i="1" s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W319" i="1" l="1"/>
  <c r="X36" i="1"/>
  <c r="X37" i="1" s="1"/>
  <c r="W37" i="1"/>
  <c r="W104" i="1"/>
  <c r="W141" i="1"/>
  <c r="W161" i="1"/>
  <c r="W266" i="1"/>
  <c r="W297" i="1"/>
  <c r="X317" i="1"/>
  <c r="X318" i="1" s="1"/>
  <c r="X345" i="1"/>
  <c r="X346" i="1" s="1"/>
  <c r="W346" i="1"/>
  <c r="W92" i="1"/>
  <c r="X87" i="1"/>
  <c r="X412" i="1"/>
  <c r="W116" i="1"/>
  <c r="X106" i="1"/>
  <c r="V512" i="1"/>
  <c r="W34" i="1"/>
  <c r="X40" i="1"/>
  <c r="X41" i="1" s="1"/>
  <c r="W41" i="1"/>
  <c r="W52" i="1"/>
  <c r="D522" i="1"/>
  <c r="W85" i="1"/>
  <c r="W209" i="1"/>
  <c r="X203" i="1"/>
  <c r="X209" i="1" s="1"/>
  <c r="W254" i="1"/>
  <c r="W253" i="1"/>
  <c r="X249" i="1"/>
  <c r="X253" i="1" s="1"/>
  <c r="W372" i="1"/>
  <c r="W371" i="1"/>
  <c r="X370" i="1"/>
  <c r="X371" i="1" s="1"/>
  <c r="W378" i="1"/>
  <c r="X376" i="1"/>
  <c r="X378" i="1" s="1"/>
  <c r="W429" i="1"/>
  <c r="X421" i="1"/>
  <c r="W433" i="1"/>
  <c r="W432" i="1"/>
  <c r="X431" i="1"/>
  <c r="X432" i="1" s="1"/>
  <c r="W125" i="1"/>
  <c r="W134" i="1"/>
  <c r="W160" i="1"/>
  <c r="W172" i="1"/>
  <c r="W193" i="1"/>
  <c r="W273" i="1"/>
  <c r="W278" i="1"/>
  <c r="W311" i="1"/>
  <c r="W395" i="1"/>
  <c r="W401" i="1"/>
  <c r="W412" i="1"/>
  <c r="W490" i="1"/>
  <c r="W511" i="1"/>
  <c r="X92" i="1"/>
  <c r="X154" i="1"/>
  <c r="X141" i="1"/>
  <c r="X199" i="1"/>
  <c r="X115" i="1"/>
  <c r="W514" i="1"/>
  <c r="B522" i="1"/>
  <c r="W513" i="1"/>
  <c r="W103" i="1"/>
  <c r="W115" i="1"/>
  <c r="W126" i="1"/>
  <c r="W154" i="1"/>
  <c r="W223" i="1"/>
  <c r="W243" i="1"/>
  <c r="W272" i="1"/>
  <c r="W284" i="1"/>
  <c r="X281" i="1"/>
  <c r="X284" i="1" s="1"/>
  <c r="W306" i="1"/>
  <c r="O522" i="1"/>
  <c r="W332" i="1"/>
  <c r="P522" i="1"/>
  <c r="W361" i="1"/>
  <c r="W419" i="1"/>
  <c r="X416" i="1"/>
  <c r="X418" i="1" s="1"/>
  <c r="S522" i="1"/>
  <c r="X468" i="1"/>
  <c r="X473" i="1" s="1"/>
  <c r="W473" i="1"/>
  <c r="W479" i="1"/>
  <c r="X476" i="1"/>
  <c r="X479" i="1" s="1"/>
  <c r="E522" i="1"/>
  <c r="F9" i="1"/>
  <c r="F10" i="1"/>
  <c r="X22" i="1"/>
  <c r="X23" i="1" s="1"/>
  <c r="X26" i="1"/>
  <c r="X33" i="1" s="1"/>
  <c r="C522" i="1"/>
  <c r="X51" i="1"/>
  <c r="X52" i="1" s="1"/>
  <c r="X56" i="1"/>
  <c r="X60" i="1" s="1"/>
  <c r="X64" i="1"/>
  <c r="X84" i="1" s="1"/>
  <c r="X95" i="1"/>
  <c r="X103" i="1" s="1"/>
  <c r="H522" i="1"/>
  <c r="X159" i="1"/>
  <c r="X160" i="1" s="1"/>
  <c r="X163" i="1"/>
  <c r="X165" i="1" s="1"/>
  <c r="W166" i="1"/>
  <c r="X175" i="1"/>
  <c r="X192" i="1" s="1"/>
  <c r="W192" i="1"/>
  <c r="W199" i="1"/>
  <c r="X212" i="1"/>
  <c r="X213" i="1" s="1"/>
  <c r="M522" i="1"/>
  <c r="W242" i="1"/>
  <c r="X227" i="1"/>
  <c r="X242" i="1" s="1"/>
  <c r="X256" i="1"/>
  <c r="X266" i="1" s="1"/>
  <c r="X269" i="1"/>
  <c r="X272" i="1" s="1"/>
  <c r="X275" i="1"/>
  <c r="X278" i="1" s="1"/>
  <c r="X288" i="1"/>
  <c r="X296" i="1" s="1"/>
  <c r="X305" i="1"/>
  <c r="X306" i="1" s="1"/>
  <c r="W307" i="1"/>
  <c r="X323" i="1"/>
  <c r="X331" i="1" s="1"/>
  <c r="W338" i="1"/>
  <c r="X358" i="1"/>
  <c r="X360" i="1" s="1"/>
  <c r="W379" i="1"/>
  <c r="W418" i="1"/>
  <c r="X428" i="1"/>
  <c r="W465" i="1"/>
  <c r="X462" i="1"/>
  <c r="X464" i="1" s="1"/>
  <c r="W480" i="1"/>
  <c r="I522" i="1"/>
  <c r="V516" i="1"/>
  <c r="W24" i="1"/>
  <c r="W53" i="1"/>
  <c r="W61" i="1"/>
  <c r="W93" i="1"/>
  <c r="F522" i="1"/>
  <c r="W133" i="1"/>
  <c r="W173" i="1"/>
  <c r="W200" i="1"/>
  <c r="L522" i="1"/>
  <c r="W267" i="1"/>
  <c r="W279" i="1"/>
  <c r="W285" i="1"/>
  <c r="W296" i="1"/>
  <c r="W302" i="1"/>
  <c r="W331" i="1"/>
  <c r="W343" i="1"/>
  <c r="X340" i="1"/>
  <c r="X342" i="1" s="1"/>
  <c r="Q522" i="1"/>
  <c r="W356" i="1"/>
  <c r="W368" i="1"/>
  <c r="W413" i="1"/>
  <c r="W428" i="1"/>
  <c r="W474" i="1"/>
  <c r="U522" i="1"/>
  <c r="N522" i="1"/>
  <c r="A10" i="1"/>
  <c r="W33" i="1"/>
  <c r="W84" i="1"/>
  <c r="H9" i="1"/>
  <c r="W23" i="1"/>
  <c r="W60" i="1"/>
  <c r="X129" i="1"/>
  <c r="X133" i="1" s="1"/>
  <c r="G522" i="1"/>
  <c r="W142" i="1"/>
  <c r="W155" i="1"/>
  <c r="W210" i="1"/>
  <c r="W213" i="1"/>
  <c r="X217" i="1"/>
  <c r="X223" i="1" s="1"/>
  <c r="W224" i="1"/>
  <c r="X245" i="1"/>
  <c r="X246" i="1" s="1"/>
  <c r="W247" i="1"/>
  <c r="X299" i="1"/>
  <c r="X301" i="1" s="1"/>
  <c r="X313" i="1"/>
  <c r="X314" i="1" s="1"/>
  <c r="W315" i="1"/>
  <c r="X334" i="1"/>
  <c r="X337" i="1" s="1"/>
  <c r="W342" i="1"/>
  <c r="X350" i="1"/>
  <c r="X355" i="1" s="1"/>
  <c r="X363" i="1"/>
  <c r="X367" i="1" s="1"/>
  <c r="W394" i="1"/>
  <c r="X381" i="1"/>
  <c r="X394" i="1" s="1"/>
  <c r="W402" i="1"/>
  <c r="X397" i="1"/>
  <c r="X401" i="1" s="1"/>
  <c r="W459" i="1"/>
  <c r="W460" i="1"/>
  <c r="X492" i="1"/>
  <c r="X495" i="1" s="1"/>
  <c r="W495" i="1"/>
  <c r="R522" i="1"/>
  <c r="J522" i="1"/>
  <c r="T522" i="1"/>
  <c r="W515" i="1" l="1"/>
  <c r="W512" i="1"/>
  <c r="W516" i="1"/>
  <c r="X517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<sst xmlns="http://schemas.openxmlformats.org/spreadsheetml/2006/main" count="2228" uniqueCount="744">
  <si>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</si>
  <si>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</si>
  <si>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</si>
  <si>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</si>
  <si>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</si>
  <si>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</si>
  <si>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</si>
  <si>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</si>
  <si>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</si>
  <si>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</si>
  <si>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</si>
  <si>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</si>
  <si>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</si>
  <si>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</si>
  <si>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</si>
  <si>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</si>
  <si>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</si>
  <si>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</si>
  <si>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</si>
  <si>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</si>
  <si>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</si>
  <si>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</si>
  <si>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</si>
  <si>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</si>
  <si>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</si>
  <si>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</si>
  <si>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</si>
  <si>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</si>
  <si>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</si>
  <si>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</si>
  <si>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</si>
  <si>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</si>
  <si>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</si>
  <si>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</si>
  <si>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</si>
  <si>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</si>
  <si>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</si>
  <si>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</si>
  <si>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</si>
  <si>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</si>
  <si>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</si>
  <si>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</si>
  <si>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</si>
  <si>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</si>
  <si>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</si>
  <si>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</si>
  <si>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</si>
  <si>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</si>
  <si>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</si>
  <si>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</si>
  <si>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</si>
  <si>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</si>
  <si>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</si>
  <si>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</si>
  <si>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</si>
  <si>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</si>
  <si>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</si>
  <si>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</si>
  <si>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</si>
  <si>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</si>
  <si>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</si>
  <si>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</si>
  <si>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</si>
  <si>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</si>
  <si>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</si>
  <si>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</si>
  <si>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</si>
  <si>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</si>
  <si>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</si>
  <si>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</si>
  <si>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</si>
  <si>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</si>
  <si>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</si>
  <si>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</si>
  <si>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</si>
  <si>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</si>
  <si>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</si>
  <si>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</si>
  <si>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</si>
  <si>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</si>
  <si>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</si>
  <si>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</si>
  <si>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</si>
  <si>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</si>
  <si>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</si>
  <si>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</si>
  <si>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</si>
  <si>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</si>
  <si>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</si>
  <si>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</si>
  <si>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</si>
  <si>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</si>
  <si>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</si>
  <si>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</si>
  <si>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</si>
  <si>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</si>
  <si>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</si>
  <si>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</si>
  <si>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</si>
  <si>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</si>
  <si>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</si>
  <si>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</si>
  <si>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</si>
  <si>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</si>
  <si>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</si>
  <si>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</si>
  <si>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</si>
  <si>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</si>
  <si>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</si>
  <si>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</si>
  <si>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</si>
  <si>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</si>
  <si>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</si>
  <si>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</si>
  <si>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</si>
  <si>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</si>
  <si>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</si>
  <si>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</si>
  <si>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</si>
  <si>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</si>
  <si>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</si>
  <si>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</si>
  <si>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</si>
  <si>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</si>
  <si>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</si>
  <si>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</si>
  <si>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</si>
  <si>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</si>
  <si>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</si>
  <si>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</si>
  <si>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</si>
  <si>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</si>
  <si>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</si>
  <si>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</si>
  <si>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</si>
  <si>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</si>
  <si>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</si>
  <si>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</si>
  <si>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</si>
  <si>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</si>
  <si>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</si>
  <si>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</si>
  <si>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</si>
  <si>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</si>
  <si>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</si>
  <si>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</si>
  <si>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</si>
  <si>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</si>
  <si>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</si>
  <si>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</si>
  <si>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</si>
  <si>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</si>
  <si>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</si>
  <si>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</si>
  <si>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</si>
  <si>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</si>
  <si>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</si>
  <si>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</si>
  <si>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</si>
  <si>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</si>
  <si>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</si>
  <si>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</si>
  <si>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</si>
  <si>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</si>
  <si>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</si>
  <si>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</si>
  <si>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</si>
  <si>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</si>
  <si>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</si>
  <si>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</si>
  <si>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</si>
  <si>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</si>
  <si>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</si>
  <si>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</si>
  <si>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</si>
  <si>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</si>
  <si>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</si>
  <si>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</si>
  <si>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</si>
  <si>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</si>
  <si>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</si>
  <si>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</si>
  <si>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</si>
  <si>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</si>
  <si>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</si>
  <si>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</si>
  <si>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</si>
  <si>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</si>
  <si>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</si>
  <si>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</si>
  <si>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</si>
  <si>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</si>
  <si>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</si>
  <si>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</si>
  <si>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</si>
  <si>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</si>
  <si>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</si>
  <si>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</si>
  <si>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</si>
  <si>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</si>
  <si>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</si>
  <si>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</si>
  <si>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</si>
  <si>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</si>
  <si>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</si>
  <si>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</si>
  <si>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</si>
  <si>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</si>
  <si>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</si>
  <si>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</si>
  <si>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</si>
  <si>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</si>
  <si>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</si>
  <si>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</si>
  <si>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</si>
  <si>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</si>
  <si>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</si>
  <si>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</si>
  <si>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</si>
  <si>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</si>
  <si>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</si>
  <si>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</si>
  <si>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</si>
  <si>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</si>
  <si>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</si>
  <si>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</si>
  <si>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</si>
  <si>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</si>
  <si>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</si>
  <si>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</si>
  <si>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</si>
  <si>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</si>
  <si>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</si>
  <si>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</si>
  <si>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</si>
  <si>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</si>
  <si>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</si>
  <si>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</si>
  <si>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</si>
  <si>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</si>
  <si>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</si>
  <si>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</si>
  <si>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</si>
  <si>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</si>
  <si>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</si>
  <si>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</si>
  <si>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</si>
  <si>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</si>
  <si>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</si>
  <si>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</si>
  <si>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</si>
  <si>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</si>
  <si>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</si>
  <si>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</si>
  <si>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</si>
  <si>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</si>
  <si>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</si>
  <si>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</si>
  <si>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</si>
  <si>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</si>
  <si>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</si>
  <si>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</si>
  <si>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</si>
  <si>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</si>
  <si>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</si>
  <si>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</si>
  <si>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</si>
  <si>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</si>
  <si>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</si>
  <si>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</si>
  <si>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</si>
  <si>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</si>
  <si>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</si>
  <si>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</si>
  <si>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</si>
  <si>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</si>
  <si>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</si>
  <si>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</si>
  <si>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</si>
  <si>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</si>
  <si>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</si>
  <si>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</si>
  <si>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</si>
  <si>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</si>
  <si>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</si>
  <si>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</si>
  <si>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</si>
  <si>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</si>
  <si>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</si>
  <si>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</si>
  <si>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</si>
  <si>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</si>
  <si>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</si>
  <si>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</si>
  <si>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</si>
  <si>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</si>
  <si>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</si>
  <si>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</si>
  <si>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</si>
  <si>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</si>
  <si>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</si>
  <si>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</si>
  <si>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</si>
  <si>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</si>
  <si>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</si>
  <si>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</si>
  <si>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</si>
  <si>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</si>
  <si>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</si>
  <si>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</si>
  <si>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</si>
  <si>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</si>
  <si>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</si>
  <si>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</si>
  <si>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</si>
  <si>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</si>
  <si>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</si>
  <si>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</si>
  <si>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</si>
  <si>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</si>
  <si>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</si>
  <si>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</si>
  <si>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</si>
  <si>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</si>
  <si>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</si>
  <si>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</si>
  <si>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</si>
  <si>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</si>
  <si>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</si>
  <si>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</si>
  <si>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</si>
  <si>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</si>
  <si>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</si>
  <si>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</si>
  <si>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</si>
  <si>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</si>
  <si>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</si>
  <si>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</si>
  <si>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</si>
  <si>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</si>
  <si>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</si>
  <si>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</si>
  <si>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</si>
  <si>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</si>
  <si>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</si>
  <si>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</si>
  <si>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</si>
  <si>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</si>
  <si>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</si>
  <si>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</si>
  <si>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</si>
  <si>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</si>
  <si>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</si>
  <si>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</si>
  <si>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</si>
  <si>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</si>
  <si>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</si>
  <si>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</si>
  <si>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</si>
  <si>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</si>
  <si>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</si>
  <si>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</si>
  <si>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</si>
  <si>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</si>
  <si>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</si>
  <si>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</si>
  <si>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</si>
  <si>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</si>
  <si>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</si>
  <si>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</si>
  <si>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</si>
  <si>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</si>
  <si>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</si>
  <si>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</si>
  <si>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</si>
  <si>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</si>
  <si>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</si>
  <si>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</si>
  <si>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</si>
  <si>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</si>
  <si>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</si>
  <si>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</si>
  <si>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</si>
  <si>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</si>
  <si>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</si>
  <si>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</si>
  <si>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</si>
  <si>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</si>
  <si>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</si>
  <si>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</si>
  <si>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</si>
  <si>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</si>
  <si>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</si>
  <si>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</si>
  <si>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</si>
  <si>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</si>
  <si>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</si>
  <si>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</si>
  <si>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</si>
  <si>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</si>
  <si>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</si>
  <si>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</si>
  <si>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</si>
  <si>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</si>
  <si>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</si>
  <si>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</si>
  <si>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</si>
  <si>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</si>
  <si>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</si>
  <si>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</si>
  <si>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</si>
  <si>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</si>
  <si>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</si>
  <si>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</si>
  <si>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</si>
  <si>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</si>
  <si>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</si>
  <si>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</si>
  <si>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</si>
  <si>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</si>
  <si>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</si>
  <si>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</si>
  <si>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</si>
  <si>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</si>
  <si>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</si>
  <si>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</si>
  <si>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</si>
  <si>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</si>
  <si>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</si>
  <si>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</si>
  <si>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</si>
  <si>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</si>
  <si>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</si>
  <si>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</si>
  <si>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</si>
  <si>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</si>
  <si>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</si>
  <si>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</si>
  <si>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</si>
  <si>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</si>
  <si>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</si>
  <si>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</si>
  <si>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</si>
  <si>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</si>
  <si>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</si>
  <si>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</si>
  <si>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</si>
  <si>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</si>
  <si>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</si>
  <si>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</si>
  <si>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</si>
  <si>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</si>
  <si>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</si>
  <si>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</si>
  <si>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</si>
  <si>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</si>
  <si>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</si>
  <si>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</si>
  <si>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</si>
  <si>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</si>
  <si>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</si>
  <si>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</si>
  <si>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</si>
  <si>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</si>
  <si>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</si>
  <si>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</si>
  <si>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</si>
  <si>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</si>
  <si>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</si>
  <si>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</si>
  <si>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</si>
  <si>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</si>
  <si>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</si>
  <si>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</si>
  <si>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</si>
  <si>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</si>
  <si>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</si>
  <si>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</si>
  <si>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</si>
  <si>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</si>
  <si>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</si>
  <si>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</si>
  <si>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</si>
  <si>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</si>
  <si>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</si>
  <si>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</si>
  <si>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</si>
  <si>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</si>
  <si>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</si>
  <si>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</si>
  <si>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</si>
  <si>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</si>
  <si>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</si>
  <si>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</si>
  <si>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</si>
  <si>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</si>
  <si>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</si>
  <si>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</si>
  <si>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</si>
  <si>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</si>
  <si>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</si>
  <si>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</si>
  <si>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</si>
  <si>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</si>
  <si>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</si>
  <si>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</si>
  <si>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</si>
  <si>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</si>
  <si>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</si>
  <si>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</si>
  <si>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</si>
  <si>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</si>
  <si>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</si>
  <si>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</si>
  <si>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</si>
  <si>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</si>
  <si>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</si>
  <si>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</si>
  <si>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</si>
  <si>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</si>
  <si>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</si>
  <si>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</si>
  <si>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</si>
  <si>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</si>
  <si>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</si>
  <si>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</si>
  <si>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</si>
  <si>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</si>
  <si>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</si>
  <si>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</si>
  <si>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</si>
  <si>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</si>
  <si>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</si>
  <si>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</si>
  <si>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</si>
  <si>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</si>
  <si>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</si>
  <si>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</si>
  <si>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</si>
  <si>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</si>
  <si>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</si>
  <si>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</si>
  <si>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</si>
  <si>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</si>
  <si>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</si>
  <si>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</si>
  <si>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</si>
  <si>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</si>
  <si>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</si>
  <si>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</si>
  <si>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</si>
  <si>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</si>
  <si>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</si>
  <si>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</si>
  <si>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</si>
  <si>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</si>
  <si>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</si>
  <si>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</si>
  <si>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</si>
  <si>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</si>
  <si>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</si>
  <si>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</si>
  <si>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</si>
  <si>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</si>
  <si>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</si>
  <si>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</si>
  <si>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</si>
  <si>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</si>
  <si>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</si>
  <si>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</si>
  <si>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</si>
  <si>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</si>
  <si>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</si>
  <si>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</si>
  <si>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</si>
  <si>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</si>
  <si>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</si>
  <si>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</si>
  <si>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</si>
  <si>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</si>
  <si>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</si>
  <si>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</si>
  <si>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</si>
  <si>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</si>
  <si>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</si>
  <si>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</si>
  <si>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</si>
  <si>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</si>
  <si>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</si>
  <si>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</si>
  <si>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</si>
  <si>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</si>
  <si>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</si>
  <si>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</si>
  <si>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</si>
  <si>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</si>
  <si>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</si>
  <si>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</si>
  <si>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</si>
  <si>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</si>
  <si>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</si>
  <si>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</si>
  <si>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</si>
  <si>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</si>
  <si>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</si>
  <si>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</si>
  <si>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</si>
  <si>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</si>
  <si>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</si>
  <si>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</si>
  <si>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</si>
  <si>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</si>
  <si>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</si>
  <si>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</si>
  <si>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</si>
  <si>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</si>
  <si>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</si>
  <si>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</si>
  <si>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</si>
  <si>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</si>
  <si>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</si>
  <si>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</si>
  <si>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</si>
  <si>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</si>
  <si>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</si>
  <si>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</si>
  <si>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</si>
  <si>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</si>
  <si>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</si>
  <si>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</si>
  <si>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</si>
  <si>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</si>
  <si>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</si>
  <si>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</si>
  <si>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</si>
  <si>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</si>
  <si>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</si>
  <si>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</si>
  <si>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</si>
  <si>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</si>
  <si>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</si>
  <si>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</si>
  <si>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</si>
  <si>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</si>
  <si>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</si>
  <si>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</si>
  <si>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</si>
  <si>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</si>
  <si>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</si>
  <si>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</si>
  <si>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</si>
  <si>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</si>
  <si>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</si>
  <si>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</si>
  <si>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</si>
  <si>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</si>
  <si>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</si>
  <si>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</si>
  <si>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</si>
  <si>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</si>
  <si>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</si>
  <si>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</si>
  <si>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</si>
  <si>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</si>
  <si>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</si>
  <si>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</si>
  <si>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</si>
  <si>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</si>
  <si>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</si>
  <si>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</si>
  <si>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</si>
  <si>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</si>
  <si>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</si>
  <si>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</si>
  <si>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</si>
  <si>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</si>
  <si>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</si>
  <si>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</si>
  <si>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</si>
  <si>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</si>
  <si>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</si>
  <si>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</si>
  <si>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</si>
  <si>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</si>
  <si>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</si>
  <si>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</si>
  <si>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</si>
  <si>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</si>
  <si>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</si>
  <si>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</si>
  <si>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</si>
  <si>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</si>
  <si>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</si>
  <si>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</si>
  <si>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</si>
  <si>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</si>
  <si>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</si>
  <si>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</si>
  <si>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</si>
  <si>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</si>
  <si>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</si>
  <si>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</si>
  <si>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</si>
  <si>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</si>
  <si>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</si>
  <si>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</si>
  <si>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</si>
  <si>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</si>
  <si>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</si>
  <si>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</si>
  <si>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</si>
  <si>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</si>
  <si>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</si>
  <si>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</si>
  <si>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</si>
  <si>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</si>
  <si>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</si>
  <si>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</si>
  <si>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</si>
  <si>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</si>
  <si>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</si>
  <si>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</si>
  <si>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</si>
  <si>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</si>
  <si>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</si>
  <si>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</si>
  <si>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</si>
  <si>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</si>
  <si>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</si>
  <si>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</si>
  <si>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</si>
  <si>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</si>
  <si>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</si>
  <si>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</si>
  <si>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</si>
  <si>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</si>
  <si>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</si>
  <si>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</si>
  <si>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</si>
  <si>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</si>
  <si>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</si>
  <si>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</si>
  <si>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111043-Л234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</si>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</sst>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45348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0.5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992</v>
      </c>
      <c r="W50" s="351">
        <f>IFERROR(IF(V50="",0,CEILING((V50/$H50),1)*$H50),"")</f>
        <v>993.6</v>
      </c>
      <c r="X50" s="36">
        <f>IFERROR(IF(W50=0,"",ROUNDUP(W50/H50,0)*0.02175),"")</f>
        <v>2.0009999999999999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91.851851851851848</v>
      </c>
      <c r="W52" s="352">
        <f>IFERROR(W50/H50,"0")+IFERROR(W51/H51,"0")</f>
        <v>92</v>
      </c>
      <c r="X52" s="352">
        <f>IFERROR(IF(X50="",0,X50),"0")+IFERROR(IF(X51="",0,X51),"0")</f>
        <v>2.0009999999999999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992</v>
      </c>
      <c r="W53" s="352">
        <f>IFERROR(SUM(W50:W51),"0")</f>
        <v>993.6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117</v>
      </c>
      <c r="W56" s="351">
        <f>IFERROR(IF(V56="",0,CEILING((V56/$H56),1)*$H56),"")</f>
        <v>118.80000000000001</v>
      </c>
      <c r="X56" s="36">
        <f>IFERROR(IF(W56=0,"",ROUNDUP(W56/H56,0)*0.02175),"")</f>
        <v>0.23924999999999999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82</v>
      </c>
      <c r="W59" s="351">
        <f>IFERROR(IF(V59="",0,CEILING((V59/$H59),1)*$H59),"")</f>
        <v>84</v>
      </c>
      <c r="X59" s="36">
        <f>IFERROR(IF(W59=0,"",ROUNDUP(W59/H59,0)*0.00937),"")</f>
        <v>0.19677</v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31.333333333333332</v>
      </c>
      <c r="W60" s="352">
        <f>IFERROR(W56/H56,"0")+IFERROR(W57/H57,"0")+IFERROR(W58/H58,"0")+IFERROR(W59/H59,"0")</f>
        <v>32</v>
      </c>
      <c r="X60" s="352">
        <f>IFERROR(IF(X56="",0,X56),"0")+IFERROR(IF(X57="",0,X57),"0")+IFERROR(IF(X58="",0,X58),"0")+IFERROR(IF(X59="",0,X59),"0")</f>
        <v>0.43601999999999996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199</v>
      </c>
      <c r="W61" s="352">
        <f>IFERROR(SUM(W56:W59),"0")</f>
        <v>202.8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537</v>
      </c>
      <c r="W66" s="351">
        <f t="shared" si="2"/>
        <v>537.59999999999991</v>
      </c>
      <c r="X66" s="36">
        <f t="shared" si="3"/>
        <v>1.044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148</v>
      </c>
      <c r="W73" s="351">
        <f t="shared" si="2"/>
        <v>148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177</v>
      </c>
      <c r="W77" s="351">
        <f t="shared" si="2"/>
        <v>180</v>
      </c>
      <c r="X77" s="36">
        <f t="shared" si="4"/>
        <v>0.37480000000000002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127.27976190476193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128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1.7936000000000001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862</v>
      </c>
      <c r="W85" s="352">
        <f>IFERROR(SUM(W64:W83),"0")</f>
        <v>865.59999999999991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192</v>
      </c>
      <c r="W87" s="351">
        <f>IFERROR(IF(V87="",0,CEILING((V87/$H87),1)*$H87),"")</f>
        <v>194.4</v>
      </c>
      <c r="X87" s="36">
        <f>IFERROR(IF(W87=0,"",ROUNDUP(W87/H87,0)*0.02175),"")</f>
        <v>0.39149999999999996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50</v>
      </c>
      <c r="W91" s="351">
        <f>IFERROR(IF(V91="",0,CEILING((V91/$H91),1)*$H91),"")</f>
        <v>50.4</v>
      </c>
      <c r="X91" s="36">
        <f>IFERROR(IF(W91=0,"",ROUNDUP(W91/H91,0)*0.00753),"")</f>
        <v>0.15812999999999999</v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38.611111111111114</v>
      </c>
      <c r="W92" s="352">
        <f>IFERROR(W87/H87,"0")+IFERROR(W88/H88,"0")+IFERROR(W89/H89,"0")+IFERROR(W90/H90,"0")+IFERROR(W91/H91,"0")</f>
        <v>39</v>
      </c>
      <c r="X92" s="352">
        <f>IFERROR(IF(X87="",0,X87),"0")+IFERROR(IF(X88="",0,X88),"0")+IFERROR(IF(X89="",0,X89),"0")+IFERROR(IF(X90="",0,X90),"0")+IFERROR(IF(X91="",0,X91),"0")</f>
        <v>0.54962999999999995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242</v>
      </c>
      <c r="W93" s="352">
        <f>IFERROR(SUM(W87:W91),"0")</f>
        <v>244.8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128</v>
      </c>
      <c r="W106" s="351">
        <f t="shared" ref="W106:W114" si="6">IFERROR(IF(V106="",0,CEILING((V106/$H106),1)*$H106),"")</f>
        <v>134.4</v>
      </c>
      <c r="X106" s="36">
        <f>IFERROR(IF(W106=0,"",ROUNDUP(W106/H106,0)*0.02175),"")</f>
        <v>0.34799999999999998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307</v>
      </c>
      <c r="W108" s="351">
        <f t="shared" si="6"/>
        <v>310.8</v>
      </c>
      <c r="X108" s="36">
        <f>IFERROR(IF(W108=0,"",ROUNDUP(W108/H108,0)*0.02175),"")</f>
        <v>0.80474999999999997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86</v>
      </c>
      <c r="W111" s="351">
        <f t="shared" si="6"/>
        <v>86.4</v>
      </c>
      <c r="X111" s="36">
        <f>IFERROR(IF(W111=0,"",ROUNDUP(W111/H111,0)*0.00937),"")</f>
        <v>0.29984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83.637566137566125</v>
      </c>
      <c r="W115" s="352">
        <f>IFERROR(W106/H106,"0")+IFERROR(W107/H107,"0")+IFERROR(W108/H108,"0")+IFERROR(W109/H109,"0")+IFERROR(W110/H110,"0")+IFERROR(W111/H111,"0")+IFERROR(W112/H112,"0")+IFERROR(W113/H113,"0")+IFERROR(W114/H114,"0")</f>
        <v>85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1.4525899999999998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521</v>
      </c>
      <c r="W116" s="352">
        <f>IFERROR(SUM(W106:W114),"0")</f>
        <v>531.6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122</v>
      </c>
      <c r="W120" s="351">
        <f t="shared" si="7"/>
        <v>126</v>
      </c>
      <c r="X120" s="36">
        <f>IFERROR(IF(W120=0,"",ROUNDUP(W120/H120,0)*0.02175),"")</f>
        <v>0.32624999999999998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25</v>
      </c>
      <c r="W124" s="351">
        <f t="shared" si="7"/>
        <v>26.4</v>
      </c>
      <c r="X124" s="36">
        <f>IFERROR(IF(W124=0,"",ROUNDUP(W124/H124,0)*0.00753),"")</f>
        <v>8.2830000000000001E-2</v>
      </c>
      <c r="Y124" s="56"/>
      <c r="Z124" s="57"/>
      <c r="AD124" s="58"/>
      <c r="BA124" s="124" t="s">
        <v>1</v>
      </c>
    </row>
    <row r="125" spans="1:53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24.94047619047619</v>
      </c>
      <c r="W125" s="352">
        <f>IFERROR(W118/H118,"0")+IFERROR(W119/H119,"0")+IFERROR(W120/H120,"0")+IFERROR(W121/H121,"0")+IFERROR(W122/H122,"0")+IFERROR(W123/H123,"0")+IFERROR(W124/H124,"0")</f>
        <v>26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0.40908</v>
      </c>
      <c r="Y125" s="353"/>
      <c r="Z125" s="353"/>
    </row>
    <row r="126" spans="1:53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147</v>
      </c>
      <c r="W126" s="352">
        <f>IFERROR(SUM(W118:W124),"0")</f>
        <v>152.4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24</v>
      </c>
      <c r="W145" s="351">
        <f t="shared" ref="W145:W153" si="8">IFERROR(IF(V145="",0,CEILING((V145/$H145),1)*$H145),"")</f>
        <v>25.200000000000003</v>
      </c>
      <c r="X145" s="36">
        <f>IFERROR(IF(W145=0,"",ROUNDUP(W145/H145,0)*0.00753),"")</f>
        <v>4.5179999999999998E-2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92</v>
      </c>
      <c r="W147" s="351">
        <f t="shared" si="8"/>
        <v>92.4</v>
      </c>
      <c r="X147" s="36">
        <f>IFERROR(IF(W147=0,"",ROUNDUP(W147/H147,0)*0.00753),"")</f>
        <v>0.16566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83</v>
      </c>
      <c r="W151" s="351">
        <f t="shared" si="8"/>
        <v>84</v>
      </c>
      <c r="X151" s="36">
        <f>IFERROR(IF(W151=0,"",ROUNDUP(W151/H151,0)*0.00502),"")</f>
        <v>0.20080000000000001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67.142857142857139</v>
      </c>
      <c r="W154" s="352">
        <f>IFERROR(W145/H145,"0")+IFERROR(W146/H146,"0")+IFERROR(W147/H147,"0")+IFERROR(W148/H148,"0")+IFERROR(W149/H149,"0")+IFERROR(W150/H150,"0")+IFERROR(W151/H151,"0")+IFERROR(W152/H152,"0")+IFERROR(W153/H153,"0")</f>
        <v>68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0.41164000000000001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199</v>
      </c>
      <c r="W155" s="352">
        <f>IFERROR(SUM(W145:W153),"0")</f>
        <v>201.60000000000002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12</v>
      </c>
      <c r="W164" s="351">
        <f>IFERROR(IF(V164="",0,CEILING((V164/$H164),1)*$H164),"")</f>
        <v>12.600000000000001</v>
      </c>
      <c r="X164" s="36">
        <f>IFERROR(IF(W164=0,"",ROUNDUP(W164/H164,0)*0.00753),"")</f>
        <v>4.5179999999999998E-2</v>
      </c>
      <c r="Y164" s="56"/>
      <c r="Z164" s="57"/>
      <c r="AD164" s="58"/>
      <c r="BA164" s="144" t="s">
        <v>1</v>
      </c>
    </row>
    <row r="165" spans="1:53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5.7142857142857144</v>
      </c>
      <c r="W165" s="352">
        <f>IFERROR(W163/H163,"0")+IFERROR(W164/H164,"0")</f>
        <v>6</v>
      </c>
      <c r="X165" s="352">
        <f>IFERROR(IF(X163="",0,X163),"0")+IFERROR(IF(X164="",0,X164),"0")</f>
        <v>4.5179999999999998E-2</v>
      </c>
      <c r="Y165" s="353"/>
      <c r="Z165" s="353"/>
    </row>
    <row r="166" spans="1:53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12</v>
      </c>
      <c r="W166" s="352">
        <f>IFERROR(SUM(W163:W164),"0")</f>
        <v>12.600000000000001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325</v>
      </c>
      <c r="W168" s="351">
        <f>IFERROR(IF(V168="",0,CEILING((V168/$H168),1)*$H168),"")</f>
        <v>329.40000000000003</v>
      </c>
      <c r="X168" s="36">
        <f>IFERROR(IF(W168=0,"",ROUNDUP(W168/H168,0)*0.00937),"")</f>
        <v>0.57157000000000002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278</v>
      </c>
      <c r="W169" s="351">
        <f>IFERROR(IF(V169="",0,CEILING((V169/$H169),1)*$H169),"")</f>
        <v>280.8</v>
      </c>
      <c r="X169" s="36">
        <f>IFERROR(IF(W169=0,"",ROUNDUP(W169/H169,0)*0.00937),"")</f>
        <v>0.48724000000000001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111.66666666666666</v>
      </c>
      <c r="W172" s="352">
        <f>IFERROR(W168/H168,"0")+IFERROR(W169/H169,"0")+IFERROR(W170/H170,"0")+IFERROR(W171/H171,"0")</f>
        <v>113</v>
      </c>
      <c r="X172" s="352">
        <f>IFERROR(IF(X168="",0,X168),"0")+IFERROR(IF(X169="",0,X169),"0")+IFERROR(IF(X170="",0,X170),"0")+IFERROR(IF(X171="",0,X171),"0")</f>
        <v>1.05881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603</v>
      </c>
      <c r="W173" s="352">
        <f>IFERROR(SUM(W168:W171),"0")</f>
        <v>610.20000000000005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736</v>
      </c>
      <c r="W176" s="351">
        <f t="shared" si="9"/>
        <v>739.49999999999989</v>
      </c>
      <c r="X176" s="36">
        <f>IFERROR(IF(W176=0,"",ROUNDUP(W176/H176,0)*0.02175),"")</f>
        <v>1.8487499999999999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330</v>
      </c>
      <c r="W181" s="351">
        <f t="shared" si="9"/>
        <v>331.2</v>
      </c>
      <c r="X181" s="36">
        <f>IFERROR(IF(W181=0,"",ROUNDUP(W181/H181,0)*0.00753),"")</f>
        <v>1.03914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294</v>
      </c>
      <c r="W183" s="351">
        <f t="shared" si="9"/>
        <v>295.2</v>
      </c>
      <c r="X183" s="36">
        <f>IFERROR(IF(W183=0,"",ROUNDUP(W183/H183,0)*0.00753),"")</f>
        <v>0.92619000000000007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0</v>
      </c>
      <c r="W185" s="351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520</v>
      </c>
      <c r="W187" s="351">
        <f t="shared" si="9"/>
        <v>520.79999999999995</v>
      </c>
      <c r="X187" s="36">
        <f t="shared" si="10"/>
        <v>1.63401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287</v>
      </c>
      <c r="W188" s="351">
        <f t="shared" si="9"/>
        <v>288</v>
      </c>
      <c r="X188" s="36">
        <f t="shared" si="10"/>
        <v>0.90360000000000007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154</v>
      </c>
      <c r="W190" s="351">
        <f t="shared" si="9"/>
        <v>156</v>
      </c>
      <c r="X190" s="36">
        <f t="shared" si="10"/>
        <v>0.48945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46</v>
      </c>
      <c r="W191" s="351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764.18103448275861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768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6.9917399999999992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2367</v>
      </c>
      <c r="W193" s="352">
        <f>IFERROR(SUM(W175:W191),"0")</f>
        <v>2378.6999999999998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105</v>
      </c>
      <c r="W197" s="351">
        <f>IFERROR(IF(V197="",0,CEILING((V197/$H197),1)*$H197),"")</f>
        <v>105.6</v>
      </c>
      <c r="X197" s="36">
        <f>IFERROR(IF(W197=0,"",ROUNDUP(W197/H197,0)*0.00753),"")</f>
        <v>0.33132</v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43.75</v>
      </c>
      <c r="W199" s="352">
        <f>IFERROR(W195/H195,"0")+IFERROR(W196/H196,"0")+IFERROR(W197/H197,"0")+IFERROR(W198/H198,"0")</f>
        <v>44</v>
      </c>
      <c r="X199" s="352">
        <f>IFERROR(IF(X195="",0,X195),"0")+IFERROR(IF(X196="",0,X196),"0")+IFERROR(IF(X197="",0,X197),"0")+IFERROR(IF(X198="",0,X198),"0")</f>
        <v>0.33132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105</v>
      </c>
      <c r="W200" s="352">
        <f>IFERROR(SUM(W195:W198),"0")</f>
        <v>105.6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4</v>
      </c>
      <c r="W212" s="351">
        <f>IFERROR(IF(V212="",0,CEILING((V212/$H212),1)*$H212),"")</f>
        <v>4.2</v>
      </c>
      <c r="X212" s="36">
        <f>IFERROR(IF(W212=0,"",ROUNDUP(W212/H212,0)*0.00502),"")</f>
        <v>1.004E-2</v>
      </c>
      <c r="Y212" s="56"/>
      <c r="Z212" s="57"/>
      <c r="AD212" s="58"/>
      <c r="BA212" s="176" t="s">
        <v>1</v>
      </c>
    </row>
    <row r="213" spans="1:53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1.9047619047619047</v>
      </c>
      <c r="W213" s="352">
        <f>IFERROR(W212/H212,"0")</f>
        <v>2</v>
      </c>
      <c r="X213" s="352">
        <f>IFERROR(IF(X212="",0,X212),"0")</f>
        <v>1.004E-2</v>
      </c>
      <c r="Y213" s="353"/>
      <c r="Z213" s="353"/>
    </row>
    <row r="214" spans="1:53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4</v>
      </c>
      <c r="W214" s="352">
        <f>IFERROR(SUM(W212:W212),"0")</f>
        <v>4.2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200</v>
      </c>
      <c r="W249" s="351">
        <f>IFERROR(IF(V249="",0,CEILING((V249/$H249),1)*$H249),"")</f>
        <v>201.60000000000002</v>
      </c>
      <c r="X249" s="36">
        <f>IFERROR(IF(W249=0,"",ROUNDUP(W249/H249,0)*0.00753),"")</f>
        <v>0.36143999999999998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98</v>
      </c>
      <c r="W250" s="351">
        <f>IFERROR(IF(V250="",0,CEILING((V250/$H250),1)*$H250),"")</f>
        <v>100.80000000000001</v>
      </c>
      <c r="X250" s="36">
        <f>IFERROR(IF(W250=0,"",ROUNDUP(W250/H250,0)*0.00753),"")</f>
        <v>0.18071999999999999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56</v>
      </c>
      <c r="W251" s="351">
        <f>IFERROR(IF(V251="",0,CEILING((V251/$H251),1)*$H251),"")</f>
        <v>56.7</v>
      </c>
      <c r="X251" s="36">
        <f>IFERROR(IF(W251=0,"",ROUNDUP(W251/H251,0)*0.00502),"")</f>
        <v>0.13553999999999999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97.61904761904762</v>
      </c>
      <c r="W253" s="352">
        <f>IFERROR(W249/H249,"0")+IFERROR(W250/H250,"0")+IFERROR(W251/H251,"0")+IFERROR(W252/H252,"0")</f>
        <v>99</v>
      </c>
      <c r="X253" s="352">
        <f>IFERROR(IF(X249="",0,X249),"0")+IFERROR(IF(X250="",0,X250),"0")+IFERROR(IF(X251="",0,X251),"0")+IFERROR(IF(X252="",0,X252),"0")</f>
        <v>0.67769999999999997</v>
      </c>
      <c r="Y253" s="353"/>
      <c r="Z253" s="353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354</v>
      </c>
      <c r="W254" s="352">
        <f>IFERROR(SUM(W249:W252),"0")</f>
        <v>359.1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62</v>
      </c>
      <c r="W263" s="351">
        <f t="shared" si="15"/>
        <v>62.1</v>
      </c>
      <c r="X263" s="36">
        <f>IFERROR(IF(W263=0,"",ROUNDUP(W263/H263,0)*0.00753),"")</f>
        <v>0.17319000000000001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22.962962962962962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23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0.17319000000000001</v>
      </c>
      <c r="Y266" s="353"/>
      <c r="Z266" s="353"/>
    </row>
    <row r="267" spans="1:53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62</v>
      </c>
      <c r="W267" s="352">
        <f>IFERROR(SUM(W256:W265),"0")</f>
        <v>62.1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42</v>
      </c>
      <c r="W269" s="351">
        <f>IFERROR(IF(V269="",0,CEILING((V269/$H269),1)*$H269),"")</f>
        <v>42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204</v>
      </c>
      <c r="W270" s="351">
        <f>IFERROR(IF(V270="",0,CEILING((V270/$H270),1)*$H270),"")</f>
        <v>210.6</v>
      </c>
      <c r="X270" s="36">
        <f>IFERROR(IF(W270=0,"",ROUNDUP(W270/H270,0)*0.02175),"")</f>
        <v>0.58724999999999994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154</v>
      </c>
      <c r="W271" s="351">
        <f>IFERROR(IF(V271="",0,CEILING((V271/$H271),1)*$H271),"")</f>
        <v>159.6</v>
      </c>
      <c r="X271" s="36">
        <f>IFERROR(IF(W271=0,"",ROUNDUP(W271/H271,0)*0.02175),"")</f>
        <v>0.41324999999999995</v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49.487179487179489</v>
      </c>
      <c r="W272" s="352">
        <f>IFERROR(W269/H269,"0")+IFERROR(W270/H270,"0")+IFERROR(W271/H271,"0")</f>
        <v>51</v>
      </c>
      <c r="X272" s="352">
        <f>IFERROR(IF(X269="",0,X269),"0")+IFERROR(IF(X270="",0,X270),"0")+IFERROR(IF(X271="",0,X271),"0")</f>
        <v>1.1092499999999998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400</v>
      </c>
      <c r="W273" s="352">
        <f>IFERROR(SUM(W269:W271),"0")</f>
        <v>412.2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27</v>
      </c>
      <c r="W277" s="351">
        <f>IFERROR(IF(V277="",0,CEILING((V277/$H277),1)*$H277),"")</f>
        <v>28.049999999999997</v>
      </c>
      <c r="X277" s="36">
        <f>IFERROR(IF(W277=0,"",ROUNDUP(W277/H277,0)*0.00753),"")</f>
        <v>8.2830000000000001E-2</v>
      </c>
      <c r="Y277" s="56"/>
      <c r="Z277" s="57"/>
      <c r="AD277" s="58"/>
      <c r="BA277" s="218" t="s">
        <v>1</v>
      </c>
    </row>
    <row r="278" spans="1:53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10.588235294117649</v>
      </c>
      <c r="W278" s="352">
        <f>IFERROR(W275/H275,"0")+IFERROR(W276/H276,"0")+IFERROR(W277/H277,"0")</f>
        <v>11</v>
      </c>
      <c r="X278" s="352">
        <f>IFERROR(IF(X275="",0,X275),"0")+IFERROR(IF(X276="",0,X276),"0")+IFERROR(IF(X277="",0,X277),"0")</f>
        <v>8.2830000000000001E-2</v>
      </c>
      <c r="Y278" s="353"/>
      <c r="Z278" s="353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27</v>
      </c>
      <c r="W279" s="352">
        <f>IFERROR(SUM(W275:W277),"0")</f>
        <v>28.049999999999997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24</v>
      </c>
      <c r="W294" s="351">
        <f t="shared" si="16"/>
        <v>25</v>
      </c>
      <c r="X294" s="36">
        <f>IFERROR(IF(W294=0,"",ROUNDUP(W294/H294,0)*0.00937),"")</f>
        <v>4.6850000000000003E-2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4.8</v>
      </c>
      <c r="W296" s="352">
        <f>IFERROR(W288/H288,"0")+IFERROR(W289/H289,"0")+IFERROR(W290/H290,"0")+IFERROR(W291/H291,"0")+IFERROR(W292/H292,"0")+IFERROR(W293/H293,"0")+IFERROR(W294/H294,"0")+IFERROR(W295/H295,"0")</f>
        <v>5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4.6850000000000003E-2</v>
      </c>
      <c r="Y296" s="353"/>
      <c r="Z296" s="353"/>
    </row>
    <row r="297" spans="1:53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24</v>
      </c>
      <c r="W297" s="352">
        <f>IFERROR(SUM(W288:W295),"0")</f>
        <v>25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36</v>
      </c>
      <c r="W305" s="351">
        <f>IFERROR(IF(V305="",0,CEILING((V305/$H305),1)*$H305),"")</f>
        <v>36</v>
      </c>
      <c r="X305" s="36">
        <f>IFERROR(IF(W305=0,"",ROUNDUP(W305/H305,0)*0.00753),"")</f>
        <v>0.15060000000000001</v>
      </c>
      <c r="Y305" s="56"/>
      <c r="Z305" s="57"/>
      <c r="AD305" s="58"/>
      <c r="BA305" s="232" t="s">
        <v>1</v>
      </c>
    </row>
    <row r="306" spans="1:53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20</v>
      </c>
      <c r="W306" s="352">
        <f>IFERROR(W305/H305,"0")</f>
        <v>20</v>
      </c>
      <c r="X306" s="352">
        <f>IFERROR(IF(X305="",0,X305),"0")</f>
        <v>0.15060000000000001</v>
      </c>
      <c r="Y306" s="353"/>
      <c r="Z306" s="353"/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36</v>
      </c>
      <c r="W307" s="352">
        <f>IFERROR(SUM(W305:W305),"0")</f>
        <v>36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166</v>
      </c>
      <c r="W309" s="351">
        <f>IFERROR(IF(V309="",0,CEILING((V309/$H309),1)*$H309),"")</f>
        <v>170.1</v>
      </c>
      <c r="X309" s="36">
        <f>IFERROR(IF(W309=0,"",ROUNDUP(W309/H309,0)*0.02175),"")</f>
        <v>0.45674999999999999</v>
      </c>
      <c r="Y309" s="56"/>
      <c r="Z309" s="57"/>
      <c r="AD309" s="58"/>
      <c r="BA309" s="233" t="s">
        <v>1</v>
      </c>
    </row>
    <row r="310" spans="1:53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20.493827160493829</v>
      </c>
      <c r="W310" s="352">
        <f>IFERROR(W309/H309,"0")</f>
        <v>21</v>
      </c>
      <c r="X310" s="352">
        <f>IFERROR(IF(X309="",0,X309),"0")</f>
        <v>0.45674999999999999</v>
      </c>
      <c r="Y310" s="353"/>
      <c r="Z310" s="353"/>
    </row>
    <row r="311" spans="1:53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166</v>
      </c>
      <c r="W311" s="352">
        <f>IFERROR(SUM(W309:W309),"0")</f>
        <v>170.1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26</v>
      </c>
      <c r="W317" s="351">
        <f>IFERROR(IF(V317="",0,CEILING((V317/$H317),1)*$H317),"")</f>
        <v>28.049999999999997</v>
      </c>
      <c r="X317" s="36">
        <f>IFERROR(IF(W317=0,"",ROUNDUP(W317/H317,0)*0.00753),"")</f>
        <v>8.2830000000000001E-2</v>
      </c>
      <c r="Y317" s="56"/>
      <c r="Z317" s="57"/>
      <c r="AD317" s="58"/>
      <c r="BA317" s="235" t="s">
        <v>1</v>
      </c>
    </row>
    <row r="318" spans="1:53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10.19607843137255</v>
      </c>
      <c r="W318" s="352">
        <f>IFERROR(W317/H317,"0")</f>
        <v>11</v>
      </c>
      <c r="X318" s="352">
        <f>IFERROR(IF(X317="",0,X317),"0")</f>
        <v>8.2830000000000001E-2</v>
      </c>
      <c r="Y318" s="353"/>
      <c r="Z318" s="353"/>
    </row>
    <row r="319" spans="1:53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26</v>
      </c>
      <c r="W319" s="352">
        <f>IFERROR(SUM(W317:W317),"0")</f>
        <v>28.049999999999997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700</v>
      </c>
      <c r="W323" s="351">
        <f t="shared" ref="W323:W330" si="17">IFERROR(IF(V323="",0,CEILING((V323/$H323),1)*$H323),"")</f>
        <v>705</v>
      </c>
      <c r="X323" s="36">
        <f>IFERROR(IF(W323=0,"",ROUNDUP(W323/H323,0)*0.02175),"")</f>
        <v>1.0222499999999999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1100</v>
      </c>
      <c r="W326" s="351">
        <f t="shared" si="17"/>
        <v>1110</v>
      </c>
      <c r="X326" s="36">
        <f>IFERROR(IF(W326=0,"",ROUNDUP(W326/H326,0)*0.02175),"")</f>
        <v>1.6094999999999999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700</v>
      </c>
      <c r="W328" s="351">
        <f t="shared" si="17"/>
        <v>705</v>
      </c>
      <c r="X328" s="36">
        <f>IFERROR(IF(W328=0,"",ROUNDUP(W328/H328,0)*0.02175),"")</f>
        <v>1.0222499999999999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166.66666666666666</v>
      </c>
      <c r="W331" s="352">
        <f>IFERROR(W323/H323,"0")+IFERROR(W324/H324,"0")+IFERROR(W325/H325,"0")+IFERROR(W326/H326,"0")+IFERROR(W327/H327,"0")+IFERROR(W328/H328,"0")+IFERROR(W329/H329,"0")+IFERROR(W330/H330,"0")</f>
        <v>168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3.6539999999999999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2500</v>
      </c>
      <c r="W332" s="352">
        <f>IFERROR(SUM(W323:W330),"0")</f>
        <v>2520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1500</v>
      </c>
      <c r="W334" s="351">
        <f>IFERROR(IF(V334="",0,CEILING((V334/$H334),1)*$H334),"")</f>
        <v>1500</v>
      </c>
      <c r="X334" s="36">
        <f>IFERROR(IF(W334=0,"",ROUNDUP(W334/H334,0)*0.02175),"")</f>
        <v>2.1749999999999998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4</v>
      </c>
      <c r="W336" s="351">
        <f>IFERROR(IF(V336="",0,CEILING((V336/$H336),1)*$H336),"")</f>
        <v>4</v>
      </c>
      <c r="X336" s="36">
        <f>IFERROR(IF(W336=0,"",ROUNDUP(W336/H336,0)*0.00937),"")</f>
        <v>9.3699999999999999E-3</v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101</v>
      </c>
      <c r="W337" s="352">
        <f>IFERROR(W334/H334,"0")+IFERROR(W335/H335,"0")+IFERROR(W336/H336,"0")</f>
        <v>101</v>
      </c>
      <c r="X337" s="352">
        <f>IFERROR(IF(X334="",0,X334),"0")+IFERROR(IF(X335="",0,X335),"0")+IFERROR(IF(X336="",0,X336),"0")</f>
        <v>2.1843699999999999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1504</v>
      </c>
      <c r="W338" s="352">
        <f>IFERROR(SUM(W334:W336),"0")</f>
        <v>1504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80</v>
      </c>
      <c r="W341" s="351">
        <f>IFERROR(IF(V341="",0,CEILING((V341/$H341),1)*$H341),"")</f>
        <v>85.8</v>
      </c>
      <c r="X341" s="36">
        <f>IFERROR(IF(W341=0,"",ROUNDUP(W341/H341,0)*0.02175),"")</f>
        <v>0.23924999999999999</v>
      </c>
      <c r="Y341" s="56"/>
      <c r="Z341" s="57"/>
      <c r="AD341" s="58"/>
      <c r="BA341" s="248" t="s">
        <v>1</v>
      </c>
    </row>
    <row r="342" spans="1:53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10.256410256410257</v>
      </c>
      <c r="W342" s="352">
        <f>IFERROR(W340/H340,"0")+IFERROR(W341/H341,"0")</f>
        <v>11</v>
      </c>
      <c r="X342" s="352">
        <f>IFERROR(IF(X340="",0,X340),"0")+IFERROR(IF(X341="",0,X341),"0")</f>
        <v>0.23924999999999999</v>
      </c>
      <c r="Y342" s="353"/>
      <c r="Z342" s="353"/>
    </row>
    <row r="343" spans="1:53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80</v>
      </c>
      <c r="W343" s="352">
        <f>IFERROR(SUM(W340:W341),"0")</f>
        <v>85.8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190</v>
      </c>
      <c r="W345" s="351">
        <f>IFERROR(IF(V345="",0,CEILING((V345/$H345),1)*$H345),"")</f>
        <v>195</v>
      </c>
      <c r="X345" s="36">
        <f>IFERROR(IF(W345=0,"",ROUNDUP(W345/H345,0)*0.02175),"")</f>
        <v>0.54374999999999996</v>
      </c>
      <c r="Y345" s="56"/>
      <c r="Z345" s="57"/>
      <c r="AD345" s="58"/>
      <c r="BA345" s="249" t="s">
        <v>1</v>
      </c>
    </row>
    <row r="346" spans="1:53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24.358974358974361</v>
      </c>
      <c r="W346" s="352">
        <f>IFERROR(W345/H345,"0")</f>
        <v>25</v>
      </c>
      <c r="X346" s="352">
        <f>IFERROR(IF(X345="",0,X345),"0")</f>
        <v>0.54374999999999996</v>
      </c>
      <c r="Y346" s="353"/>
      <c r="Z346" s="353"/>
    </row>
    <row r="347" spans="1:53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190</v>
      </c>
      <c r="W347" s="352">
        <f>IFERROR(SUM(W345:W345),"0")</f>
        <v>195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808</v>
      </c>
      <c r="W363" s="351">
        <f>IFERROR(IF(V363="",0,CEILING((V363/$H363),1)*$H363),"")</f>
        <v>811.19999999999993</v>
      </c>
      <c r="X363" s="36">
        <f>IFERROR(IF(W363=0,"",ROUNDUP(W363/H363,0)*0.02175),"")</f>
        <v>2.262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103.58974358974359</v>
      </c>
      <c r="W367" s="352">
        <f>IFERROR(W363/H363,"0")+IFERROR(W364/H364,"0")+IFERROR(W365/H365,"0")+IFERROR(W366/H366,"0")</f>
        <v>104</v>
      </c>
      <c r="X367" s="352">
        <f>IFERROR(IF(X363="",0,X363),"0")+IFERROR(IF(X364="",0,X364),"0")+IFERROR(IF(X365="",0,X365),"0")+IFERROR(IF(X366="",0,X366),"0")</f>
        <v>2.262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808</v>
      </c>
      <c r="W368" s="352">
        <f>IFERROR(SUM(W363:W366),"0")</f>
        <v>811.19999999999993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12</v>
      </c>
      <c r="W377" s="351">
        <f>IFERROR(IF(V377="",0,CEILING((V377/$H377),1)*$H377),"")</f>
        <v>13.5</v>
      </c>
      <c r="X377" s="36">
        <f>IFERROR(IF(W377=0,"",ROUNDUP(W377/H377,0)*0.00753),"")</f>
        <v>3.7650000000000003E-2</v>
      </c>
      <c r="Y377" s="56"/>
      <c r="Z377" s="57"/>
      <c r="AD377" s="58"/>
      <c r="BA377" s="263" t="s">
        <v>1</v>
      </c>
    </row>
    <row r="378" spans="1:53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4.4444444444444438</v>
      </c>
      <c r="W378" s="352">
        <f>IFERROR(W376/H376,"0")+IFERROR(W377/H377,"0")</f>
        <v>5</v>
      </c>
      <c r="X378" s="352">
        <f>IFERROR(IF(X376="",0,X376),"0")+IFERROR(IF(X377="",0,X377),"0")</f>
        <v>3.7650000000000003E-2</v>
      </c>
      <c r="Y378" s="353"/>
      <c r="Z378" s="353"/>
    </row>
    <row r="379" spans="1:53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12</v>
      </c>
      <c r="W379" s="352">
        <f>IFERROR(SUM(W376:W377),"0")</f>
        <v>13.5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50</v>
      </c>
      <c r="W381" s="351">
        <f t="shared" ref="W381:W393" si="18">IFERROR(IF(V381="",0,CEILING((V381/$H381),1)*$H381),"")</f>
        <v>50.400000000000006</v>
      </c>
      <c r="X381" s="36">
        <f>IFERROR(IF(W381=0,"",ROUNDUP(W381/H381,0)*0.00753),"")</f>
        <v>9.0359999999999996E-2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186</v>
      </c>
      <c r="W383" s="351">
        <f t="shared" si="18"/>
        <v>189</v>
      </c>
      <c r="X383" s="36">
        <f>IFERROR(IF(W383=0,"",ROUNDUP(W383/H383,0)*0.00753),"")</f>
        <v>0.33884999999999998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12</v>
      </c>
      <c r="W388" s="351">
        <f t="shared" si="18"/>
        <v>12.600000000000001</v>
      </c>
      <c r="X388" s="36">
        <f t="shared" si="19"/>
        <v>3.0120000000000001E-2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16</v>
      </c>
      <c r="W389" s="351">
        <f t="shared" si="18"/>
        <v>16.8</v>
      </c>
      <c r="X389" s="36">
        <f t="shared" si="19"/>
        <v>5.0200000000000002E-2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25</v>
      </c>
      <c r="W392" s="351">
        <f t="shared" si="18"/>
        <v>25.200000000000003</v>
      </c>
      <c r="X392" s="36">
        <f t="shared" si="19"/>
        <v>6.0240000000000002E-2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83.333333333333343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85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0.56976999999999989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289</v>
      </c>
      <c r="W395" s="352">
        <f>IFERROR(SUM(W381:W393),"0")</f>
        <v>294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300</v>
      </c>
      <c r="W441" s="351">
        <f t="shared" ref="W441:W458" si="21">IFERROR(IF(V441="",0,CEILING((V441/$H441),1)*$H441),"")</f>
        <v>300.96000000000004</v>
      </c>
      <c r="X441" s="36">
        <f t="shared" ref="X441:X449" si="22">IFERROR(IF(W441=0,"",ROUNDUP(W441/H441,0)*0.01196),"")</f>
        <v>0.68171999999999999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947</v>
      </c>
      <c r="W443" s="351">
        <f t="shared" si="21"/>
        <v>950.40000000000009</v>
      </c>
      <c r="X443" s="36">
        <f t="shared" si="22"/>
        <v>2.1528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172</v>
      </c>
      <c r="W445" s="351">
        <f t="shared" si="21"/>
        <v>174.24</v>
      </c>
      <c r="X445" s="36">
        <f t="shared" si="22"/>
        <v>0.39468000000000003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616</v>
      </c>
      <c r="W447" s="351">
        <f t="shared" si="21"/>
        <v>617.76</v>
      </c>
      <c r="X447" s="36">
        <f t="shared" si="22"/>
        <v>1.3993200000000001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104</v>
      </c>
      <c r="W450" s="351">
        <f t="shared" si="21"/>
        <v>104.4</v>
      </c>
      <c r="X450" s="36">
        <f t="shared" ref="X450:X455" si="23">IFERROR(IF(W450=0,"",ROUNDUP(W450/H450,0)*0.00937),"")</f>
        <v>0.27172999999999997</v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19</v>
      </c>
      <c r="W456" s="351">
        <f t="shared" si="21"/>
        <v>19.2</v>
      </c>
      <c r="X456" s="36">
        <f>IFERROR(IF(W456=0,"",ROUNDUP(W456/H456,0)*0.00753),"")</f>
        <v>6.0240000000000002E-2</v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422.22222222222223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424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4.9604900000000001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2158</v>
      </c>
      <c r="W460" s="352">
        <f>IFERROR(SUM(W441:W458),"0")</f>
        <v>2166.96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420</v>
      </c>
      <c r="W462" s="351">
        <f>IFERROR(IF(V462="",0,CEILING((V462/$H462),1)*$H462),"")</f>
        <v>422.40000000000003</v>
      </c>
      <c r="X462" s="36">
        <f>IFERROR(IF(W462=0,"",ROUNDUP(W462/H462,0)*0.01196),"")</f>
        <v>0.95679999999999998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134</v>
      </c>
      <c r="W463" s="351">
        <f>IFERROR(IF(V463="",0,CEILING((V463/$H463),1)*$H463),"")</f>
        <v>136.80000000000001</v>
      </c>
      <c r="X463" s="36">
        <f>IFERROR(IF(W463=0,"",ROUNDUP(W463/H463,0)*0.00937),"")</f>
        <v>0.35605999999999999</v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116.76767676767676</v>
      </c>
      <c r="W464" s="352">
        <f>IFERROR(W462/H462,"0")+IFERROR(W463/H463,"0")</f>
        <v>118</v>
      </c>
      <c r="X464" s="352">
        <f>IFERROR(IF(X462="",0,X462),"0")+IFERROR(IF(X463="",0,X463),"0")</f>
        <v>1.3128599999999999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554</v>
      </c>
      <c r="W465" s="352">
        <f>IFERROR(SUM(W462:W463),"0")</f>
        <v>559.20000000000005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548</v>
      </c>
      <c r="W467" s="351">
        <f t="shared" ref="W467:W472" si="24">IFERROR(IF(V467="",0,CEILING((V467/$H467),1)*$H467),"")</f>
        <v>549.12</v>
      </c>
      <c r="X467" s="36">
        <f>IFERROR(IF(W467=0,"",ROUNDUP(W467/H467,0)*0.01196),"")</f>
        <v>1.2438400000000001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432</v>
      </c>
      <c r="W468" s="351">
        <f t="shared" si="24"/>
        <v>432.96000000000004</v>
      </c>
      <c r="X468" s="36">
        <f>IFERROR(IF(W468=0,"",ROUNDUP(W468/H468,0)*0.01196),"")</f>
        <v>0.98072000000000004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560</v>
      </c>
      <c r="W469" s="351">
        <f t="shared" si="24"/>
        <v>564.96</v>
      </c>
      <c r="X469" s="36">
        <f>IFERROR(IF(W469=0,"",ROUNDUP(W469/H469,0)*0.01196),"")</f>
        <v>1.27972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291.66666666666663</v>
      </c>
      <c r="W473" s="352">
        <f>IFERROR(W467/H467,"0")+IFERROR(W468/H468,"0")+IFERROR(W469/H469,"0")+IFERROR(W470/H470,"0")+IFERROR(W471/H471,"0")+IFERROR(W472/H472,"0")</f>
        <v>293</v>
      </c>
      <c r="X473" s="352">
        <f>IFERROR(IF(X467="",0,X467),"0")+IFERROR(IF(X468="",0,X468),"0")+IFERROR(IF(X469="",0,X469),"0")+IFERROR(IF(X470="",0,X470),"0")+IFERROR(IF(X471="",0,X471),"0")+IFERROR(IF(X472="",0,X472),"0")</f>
        <v>3.5042800000000005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1540</v>
      </c>
      <c r="W474" s="352">
        <f>IFERROR(SUM(W467:W472),"0")</f>
        <v>1547.04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62</v>
      </c>
      <c r="W477" s="351">
        <f>IFERROR(IF(V477="",0,CEILING((V477/$H477),1)*$H477),"")</f>
        <v>62.4</v>
      </c>
      <c r="X477" s="36">
        <f>IFERROR(IF(W477=0,"",ROUNDUP(W477/H477,0)*0.02175),"")</f>
        <v>0.17399999999999999</v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7.9487179487179489</v>
      </c>
      <c r="W479" s="352">
        <f>IFERROR(W476/H476,"0")+IFERROR(W477/H477,"0")+IFERROR(W478/H478,"0")</f>
        <v>8</v>
      </c>
      <c r="X479" s="352">
        <f>IFERROR(IF(X476="",0,X476),"0")+IFERROR(IF(X477="",0,X477),"0")+IFERROR(IF(X478="",0,X478),"0")</f>
        <v>0.17399999999999999</v>
      </c>
      <c r="Y479" s="353"/>
      <c r="Z479" s="353"/>
    </row>
    <row r="480" spans="1:53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62</v>
      </c>
      <c r="W480" s="352">
        <f>IFERROR(SUM(W476:W478),"0")</f>
        <v>62.4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17045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17183.400000000005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18071.419382404612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18218.721000000001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32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33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18871.419382404612</v>
      </c>
      <c r="W515" s="352">
        <f>GrossWeightTotalR+PalletQtyTotalR*25</f>
        <v>19043.721000000001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2960.4158936504605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2986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37.713070000000002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993.6</v>
      </c>
      <c r="D522" s="46">
        <f>IFERROR(W56*1,"0")+IFERROR(W57*1,"0")+IFERROR(W58*1,"0")+IFERROR(W59*1,"0")</f>
        <v>202.8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1794.4000000000003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201.60000000000002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3107.1</v>
      </c>
      <c r="J522" s="46">
        <f>IFERROR(W203*1,"0")+IFERROR(W204*1,"0")+IFERROR(W205*1,"0")+IFERROR(W206*1,"0")+IFERROR(W207*1,"0")+IFERROR(W208*1,"0")+IFERROR(W212*1,"0")</f>
        <v>4.2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861.45</v>
      </c>
      <c r="N522" s="46">
        <f>IFERROR(W288*1,"0")+IFERROR(W289*1,"0")+IFERROR(W290*1,"0")+IFERROR(W291*1,"0")+IFERROR(W292*1,"0")+IFERROR(W293*1,"0")+IFERROR(W294*1,"0")+IFERROR(W295*1,"0")+IFERROR(W299*1,"0")+IFERROR(W300*1,"0")</f>
        <v>25</v>
      </c>
      <c r="O522" s="46">
        <f>IFERROR(W305*1,"0")+IFERROR(W309*1,"0")+IFERROR(W313*1,"0")+IFERROR(W317*1,"0")</f>
        <v>234.14999999999998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4304.8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811.19999999999993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307.5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4335.6000000000004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500,00"/>
        <filter val="1 504,00"/>
        <filter val="1 540,00"/>
        <filter val="1,90"/>
        <filter val="10,20"/>
        <filter val="10,26"/>
        <filter val="10,59"/>
        <filter val="101,00"/>
        <filter val="103,59"/>
        <filter val="104,00"/>
        <filter val="105,00"/>
        <filter val="111,67"/>
        <filter val="116,77"/>
        <filter val="117,00"/>
        <filter val="12,00"/>
        <filter val="122,00"/>
        <filter val="127,28"/>
        <filter val="128,00"/>
        <filter val="134,00"/>
        <filter val="147,00"/>
        <filter val="148,00"/>
        <filter val="154,00"/>
        <filter val="16,00"/>
        <filter val="166,00"/>
        <filter val="166,67"/>
        <filter val="17 045,00"/>
        <filter val="172,00"/>
        <filter val="177,00"/>
        <filter val="18 071,42"/>
        <filter val="18 871,42"/>
        <filter val="186,00"/>
        <filter val="19,00"/>
        <filter val="190,00"/>
        <filter val="192,00"/>
        <filter val="199,00"/>
        <filter val="2 158,00"/>
        <filter val="2 367,00"/>
        <filter val="2 500,00"/>
        <filter val="2 960,42"/>
        <filter val="20,00"/>
        <filter val="20,49"/>
        <filter val="200,00"/>
        <filter val="204,00"/>
        <filter val="22,96"/>
        <filter val="24,00"/>
        <filter val="24,36"/>
        <filter val="24,94"/>
        <filter val="242,00"/>
        <filter val="25,00"/>
        <filter val="26,00"/>
        <filter val="27,00"/>
        <filter val="278,00"/>
        <filter val="287,00"/>
        <filter val="289,00"/>
        <filter val="291,67"/>
        <filter val="294,00"/>
        <filter val="300,00"/>
        <filter val="307,00"/>
        <filter val="31,33"/>
        <filter val="32"/>
        <filter val="325,00"/>
        <filter val="330,00"/>
        <filter val="354,00"/>
        <filter val="36,00"/>
        <filter val="38,61"/>
        <filter val="4,00"/>
        <filter val="4,44"/>
        <filter val="4,80"/>
        <filter val="400,00"/>
        <filter val="42,00"/>
        <filter val="420,00"/>
        <filter val="422,22"/>
        <filter val="43,75"/>
        <filter val="432,00"/>
        <filter val="46,00"/>
        <filter val="49,49"/>
        <filter val="5,71"/>
        <filter val="50,00"/>
        <filter val="520,00"/>
        <filter val="521,00"/>
        <filter val="537,00"/>
        <filter val="548,00"/>
        <filter val="554,00"/>
        <filter val="56,00"/>
        <filter val="560,00"/>
        <filter val="603,00"/>
        <filter val="616,00"/>
        <filter val="62,00"/>
        <filter val="67,14"/>
        <filter val="7,95"/>
        <filter val="700,00"/>
        <filter val="736,00"/>
        <filter val="764,18"/>
        <filter val="80,00"/>
        <filter val="808,00"/>
        <filter val="82,00"/>
        <filter val="83,00"/>
        <filter val="83,33"/>
        <filter val="83,64"/>
        <filter val="86,00"/>
        <filter val="862,00"/>
        <filter val="91,85"/>
        <filter val="92,00"/>
        <filter val="947,00"/>
        <filter val="97,62"/>
        <filter val="98,00"/>
        <filter val="992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