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1,02,24 ПОКОМ КИ филиалы\Мелитополь\"/>
    </mc:Choice>
  </mc:AlternateContent>
  <xr:revisionPtr revIDLastSave="0" documentId="13_ncr:1_{586003DA-612F-4507-8DF0-779FB7ED82D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Sheet!$A$3:$AB$84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53" i="1" l="1"/>
  <c r="AB51" i="1"/>
  <c r="AB37" i="1"/>
  <c r="F78" i="1"/>
  <c r="F5" i="1" s="1"/>
  <c r="E78" i="1"/>
  <c r="L78" i="1" s="1"/>
  <c r="O78" i="1" s="1"/>
  <c r="AB19" i="1"/>
  <c r="AB27" i="1"/>
  <c r="AB34" i="1"/>
  <c r="AB42" i="1"/>
  <c r="AB45" i="1"/>
  <c r="AB61" i="1"/>
  <c r="AB63" i="1"/>
  <c r="AB73" i="1"/>
  <c r="AB74" i="1"/>
  <c r="AB75" i="1"/>
  <c r="AB76" i="1"/>
  <c r="AB77" i="1"/>
  <c r="AB79" i="1"/>
  <c r="AB80" i="1"/>
  <c r="AB81" i="1"/>
  <c r="AB82" i="1"/>
  <c r="AB83" i="1"/>
  <c r="AB16" i="1"/>
  <c r="L7" i="1"/>
  <c r="O7" i="1" s="1"/>
  <c r="L8" i="1"/>
  <c r="O8" i="1" s="1"/>
  <c r="P8" i="1" s="1"/>
  <c r="AB8" i="1" s="1"/>
  <c r="L9" i="1"/>
  <c r="O9" i="1" s="1"/>
  <c r="L10" i="1"/>
  <c r="O10" i="1" s="1"/>
  <c r="L11" i="1"/>
  <c r="O11" i="1" s="1"/>
  <c r="L12" i="1"/>
  <c r="O12" i="1" s="1"/>
  <c r="L13" i="1"/>
  <c r="O13" i="1" s="1"/>
  <c r="L14" i="1"/>
  <c r="O14" i="1" s="1"/>
  <c r="L15" i="1"/>
  <c r="O15" i="1" s="1"/>
  <c r="L16" i="1"/>
  <c r="O16" i="1" s="1"/>
  <c r="L17" i="1"/>
  <c r="O17" i="1" s="1"/>
  <c r="P17" i="1" s="1"/>
  <c r="L18" i="1"/>
  <c r="O18" i="1" s="1"/>
  <c r="P18" i="1" s="1"/>
  <c r="L19" i="1"/>
  <c r="O19" i="1" s="1"/>
  <c r="S19" i="1" s="1"/>
  <c r="L20" i="1"/>
  <c r="O20" i="1" s="1"/>
  <c r="L21" i="1"/>
  <c r="O21" i="1" s="1"/>
  <c r="L22" i="1"/>
  <c r="O22" i="1" s="1"/>
  <c r="L23" i="1"/>
  <c r="O23" i="1" s="1"/>
  <c r="P23" i="1" s="1"/>
  <c r="AB23" i="1" s="1"/>
  <c r="L24" i="1"/>
  <c r="O24" i="1" s="1"/>
  <c r="L25" i="1"/>
  <c r="O25" i="1" s="1"/>
  <c r="L26" i="1"/>
  <c r="O26" i="1" s="1"/>
  <c r="P26" i="1" s="1"/>
  <c r="L27" i="1"/>
  <c r="O27" i="1" s="1"/>
  <c r="S27" i="1" s="1"/>
  <c r="L28" i="1"/>
  <c r="O28" i="1" s="1"/>
  <c r="L29" i="1"/>
  <c r="O29" i="1" s="1"/>
  <c r="L30" i="1"/>
  <c r="O30" i="1" s="1"/>
  <c r="L31" i="1"/>
  <c r="O31" i="1" s="1"/>
  <c r="L32" i="1"/>
  <c r="O32" i="1" s="1"/>
  <c r="P32" i="1" s="1"/>
  <c r="AB32" i="1" s="1"/>
  <c r="L33" i="1"/>
  <c r="O33" i="1" s="1"/>
  <c r="L34" i="1"/>
  <c r="O34" i="1" s="1"/>
  <c r="S34" i="1" s="1"/>
  <c r="L35" i="1"/>
  <c r="O35" i="1" s="1"/>
  <c r="P35" i="1" s="1"/>
  <c r="AB35" i="1" s="1"/>
  <c r="L36" i="1"/>
  <c r="O36" i="1" s="1"/>
  <c r="P36" i="1" s="1"/>
  <c r="AB36" i="1" s="1"/>
  <c r="L37" i="1"/>
  <c r="O37" i="1" s="1"/>
  <c r="L38" i="1"/>
  <c r="O38" i="1" s="1"/>
  <c r="L39" i="1"/>
  <c r="O39" i="1" s="1"/>
  <c r="P39" i="1" s="1"/>
  <c r="AB39" i="1" s="1"/>
  <c r="L40" i="1"/>
  <c r="O40" i="1" s="1"/>
  <c r="P40" i="1" s="1"/>
  <c r="AB40" i="1" s="1"/>
  <c r="L41" i="1"/>
  <c r="O41" i="1" s="1"/>
  <c r="P41" i="1" s="1"/>
  <c r="AB41" i="1" s="1"/>
  <c r="L42" i="1"/>
  <c r="O42" i="1" s="1"/>
  <c r="S42" i="1" s="1"/>
  <c r="L43" i="1"/>
  <c r="O43" i="1" s="1"/>
  <c r="L44" i="1"/>
  <c r="O44" i="1" s="1"/>
  <c r="P44" i="1" s="1"/>
  <c r="AB44" i="1" s="1"/>
  <c r="L45" i="1"/>
  <c r="O45" i="1" s="1"/>
  <c r="S45" i="1" s="1"/>
  <c r="L46" i="1"/>
  <c r="O46" i="1" s="1"/>
  <c r="L47" i="1"/>
  <c r="O47" i="1" s="1"/>
  <c r="P47" i="1" s="1"/>
  <c r="AB47" i="1" s="1"/>
  <c r="L48" i="1"/>
  <c r="O48" i="1" s="1"/>
  <c r="P48" i="1" s="1"/>
  <c r="AB48" i="1" s="1"/>
  <c r="L49" i="1"/>
  <c r="O49" i="1" s="1"/>
  <c r="P49" i="1" s="1"/>
  <c r="AB49" i="1" s="1"/>
  <c r="L50" i="1"/>
  <c r="O50" i="1" s="1"/>
  <c r="L51" i="1"/>
  <c r="O51" i="1" s="1"/>
  <c r="L52" i="1"/>
  <c r="O52" i="1" s="1"/>
  <c r="AB52" i="1" s="1"/>
  <c r="L53" i="1"/>
  <c r="O53" i="1" s="1"/>
  <c r="L54" i="1"/>
  <c r="O54" i="1" s="1"/>
  <c r="L55" i="1"/>
  <c r="O55" i="1" s="1"/>
  <c r="P55" i="1" s="1"/>
  <c r="AB55" i="1" s="1"/>
  <c r="L56" i="1"/>
  <c r="O56" i="1" s="1"/>
  <c r="P56" i="1" s="1"/>
  <c r="AB56" i="1" s="1"/>
  <c r="L57" i="1"/>
  <c r="O57" i="1" s="1"/>
  <c r="P57" i="1" s="1"/>
  <c r="AB57" i="1" s="1"/>
  <c r="L58" i="1"/>
  <c r="O58" i="1" s="1"/>
  <c r="L59" i="1"/>
  <c r="O59" i="1" s="1"/>
  <c r="P59" i="1" s="1"/>
  <c r="AB59" i="1" s="1"/>
  <c r="L60" i="1"/>
  <c r="O60" i="1" s="1"/>
  <c r="AB60" i="1" s="1"/>
  <c r="L61" i="1"/>
  <c r="O61" i="1" s="1"/>
  <c r="S61" i="1" s="1"/>
  <c r="L62" i="1"/>
  <c r="O62" i="1" s="1"/>
  <c r="L63" i="1"/>
  <c r="O63" i="1" s="1"/>
  <c r="S63" i="1" s="1"/>
  <c r="L64" i="1"/>
  <c r="O64" i="1" s="1"/>
  <c r="P64" i="1" s="1"/>
  <c r="AB64" i="1" s="1"/>
  <c r="L65" i="1"/>
  <c r="O65" i="1" s="1"/>
  <c r="P65" i="1" s="1"/>
  <c r="AB65" i="1" s="1"/>
  <c r="L66" i="1"/>
  <c r="O66" i="1" s="1"/>
  <c r="L67" i="1"/>
  <c r="O67" i="1" s="1"/>
  <c r="L68" i="1"/>
  <c r="O68" i="1" s="1"/>
  <c r="P68" i="1" s="1"/>
  <c r="AB68" i="1" s="1"/>
  <c r="L69" i="1"/>
  <c r="O69" i="1" s="1"/>
  <c r="P69" i="1" s="1"/>
  <c r="AB69" i="1" s="1"/>
  <c r="L70" i="1"/>
  <c r="O70" i="1" s="1"/>
  <c r="L71" i="1"/>
  <c r="O71" i="1" s="1"/>
  <c r="P71" i="1" s="1"/>
  <c r="AB71" i="1" s="1"/>
  <c r="L72" i="1"/>
  <c r="O72" i="1" s="1"/>
  <c r="P72" i="1" s="1"/>
  <c r="AB72" i="1" s="1"/>
  <c r="L73" i="1"/>
  <c r="O73" i="1" s="1"/>
  <c r="S73" i="1" s="1"/>
  <c r="L74" i="1"/>
  <c r="O74" i="1" s="1"/>
  <c r="S74" i="1" s="1"/>
  <c r="L75" i="1"/>
  <c r="O75" i="1" s="1"/>
  <c r="S75" i="1" s="1"/>
  <c r="L76" i="1"/>
  <c r="O76" i="1" s="1"/>
  <c r="L77" i="1"/>
  <c r="O77" i="1" s="1"/>
  <c r="S77" i="1" s="1"/>
  <c r="L79" i="1"/>
  <c r="O79" i="1" s="1"/>
  <c r="S79" i="1" s="1"/>
  <c r="L80" i="1"/>
  <c r="O80" i="1" s="1"/>
  <c r="L81" i="1"/>
  <c r="O81" i="1" s="1"/>
  <c r="S81" i="1" s="1"/>
  <c r="L82" i="1"/>
  <c r="O82" i="1" s="1"/>
  <c r="S82" i="1" s="1"/>
  <c r="L83" i="1"/>
  <c r="O83" i="1" s="1"/>
  <c r="S83" i="1" s="1"/>
  <c r="L84" i="1"/>
  <c r="O84" i="1" s="1"/>
  <c r="AB84" i="1" s="1"/>
  <c r="L6" i="1"/>
  <c r="O6" i="1" s="1"/>
  <c r="T6" i="1" s="1"/>
  <c r="K84" i="1"/>
  <c r="K83" i="1"/>
  <c r="K82" i="1"/>
  <c r="K81" i="1"/>
  <c r="K80" i="1"/>
  <c r="K79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J5" i="1"/>
  <c r="P24" i="1" l="1"/>
  <c r="AB24" i="1" s="1"/>
  <c r="P67" i="1"/>
  <c r="AB67" i="1" s="1"/>
  <c r="P25" i="1"/>
  <c r="AB25" i="1" s="1"/>
  <c r="P21" i="1"/>
  <c r="AB21" i="1" s="1"/>
  <c r="E5" i="1"/>
  <c r="P70" i="1"/>
  <c r="AB70" i="1" s="1"/>
  <c r="AB66" i="1"/>
  <c r="P62" i="1"/>
  <c r="AB62" i="1" s="1"/>
  <c r="P58" i="1"/>
  <c r="AB58" i="1" s="1"/>
  <c r="P54" i="1"/>
  <c r="AB54" i="1" s="1"/>
  <c r="P50" i="1"/>
  <c r="AB50" i="1" s="1"/>
  <c r="P46" i="1"/>
  <c r="AB46" i="1" s="1"/>
  <c r="P38" i="1"/>
  <c r="AB38" i="1" s="1"/>
  <c r="AB30" i="1"/>
  <c r="P28" i="1"/>
  <c r="AB28" i="1" s="1"/>
  <c r="AB26" i="1"/>
  <c r="P22" i="1"/>
  <c r="AB22" i="1" s="1"/>
  <c r="P20" i="1"/>
  <c r="AB20" i="1" s="1"/>
  <c r="AB18" i="1"/>
  <c r="P14" i="1"/>
  <c r="AB14" i="1" s="1"/>
  <c r="AB12" i="1"/>
  <c r="P10" i="1"/>
  <c r="AB10" i="1" s="1"/>
  <c r="P78" i="1"/>
  <c r="AB78" i="1" s="1"/>
  <c r="P7" i="1"/>
  <c r="AB7" i="1" s="1"/>
  <c r="P9" i="1"/>
  <c r="AB9" i="1" s="1"/>
  <c r="P11" i="1"/>
  <c r="AB11" i="1" s="1"/>
  <c r="P13" i="1"/>
  <c r="AB13" i="1" s="1"/>
  <c r="AB15" i="1"/>
  <c r="AB17" i="1"/>
  <c r="P29" i="1"/>
  <c r="AB29" i="1" s="1"/>
  <c r="P31" i="1"/>
  <c r="AB31" i="1" s="1"/>
  <c r="AB33" i="1"/>
  <c r="AB43" i="1"/>
  <c r="S71" i="1"/>
  <c r="S69" i="1"/>
  <c r="S67" i="1"/>
  <c r="S65" i="1"/>
  <c r="S59" i="1"/>
  <c r="S57" i="1"/>
  <c r="S55" i="1"/>
  <c r="S53" i="1"/>
  <c r="S51" i="1"/>
  <c r="S49" i="1"/>
  <c r="S47" i="1"/>
  <c r="S41" i="1"/>
  <c r="S39" i="1"/>
  <c r="S37" i="1"/>
  <c r="S35" i="1"/>
  <c r="S23" i="1"/>
  <c r="T30" i="1"/>
  <c r="T22" i="1"/>
  <c r="T14" i="1"/>
  <c r="T26" i="1"/>
  <c r="T18" i="1"/>
  <c r="T10" i="1"/>
  <c r="K78" i="1"/>
  <c r="K5" i="1" s="1"/>
  <c r="S84" i="1"/>
  <c r="T84" i="1"/>
  <c r="S80" i="1"/>
  <c r="T80" i="1"/>
  <c r="S76" i="1"/>
  <c r="T76" i="1"/>
  <c r="S72" i="1"/>
  <c r="T72" i="1"/>
  <c r="S68" i="1"/>
  <c r="T68" i="1"/>
  <c r="S64" i="1"/>
  <c r="T64" i="1"/>
  <c r="S60" i="1"/>
  <c r="T60" i="1"/>
  <c r="S52" i="1"/>
  <c r="T52" i="1"/>
  <c r="S48" i="1"/>
  <c r="T48" i="1"/>
  <c r="S44" i="1"/>
  <c r="T44" i="1"/>
  <c r="S40" i="1"/>
  <c r="T40" i="1"/>
  <c r="S36" i="1"/>
  <c r="T36" i="1"/>
  <c r="S32" i="1"/>
  <c r="T32" i="1"/>
  <c r="T24" i="1"/>
  <c r="S16" i="1"/>
  <c r="T16" i="1"/>
  <c r="S8" i="1"/>
  <c r="T8" i="1"/>
  <c r="S56" i="1"/>
  <c r="T56" i="1"/>
  <c r="T82" i="1"/>
  <c r="T78" i="1"/>
  <c r="T74" i="1"/>
  <c r="T70" i="1"/>
  <c r="T66" i="1"/>
  <c r="T62" i="1"/>
  <c r="T58" i="1"/>
  <c r="T54" i="1"/>
  <c r="T50" i="1"/>
  <c r="T46" i="1"/>
  <c r="T42" i="1"/>
  <c r="T38" i="1"/>
  <c r="T34" i="1"/>
  <c r="T28" i="1"/>
  <c r="T20" i="1"/>
  <c r="T12" i="1"/>
  <c r="S6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O5" i="1"/>
  <c r="L5" i="1"/>
  <c r="S24" i="1" l="1"/>
  <c r="S21" i="1"/>
  <c r="S25" i="1"/>
  <c r="S78" i="1"/>
  <c r="S31" i="1"/>
  <c r="S13" i="1"/>
  <c r="S9" i="1"/>
  <c r="S17" i="1"/>
  <c r="S43" i="1"/>
  <c r="S7" i="1"/>
  <c r="S11" i="1"/>
  <c r="S15" i="1"/>
  <c r="S29" i="1"/>
  <c r="S33" i="1"/>
  <c r="S10" i="1"/>
  <c r="S12" i="1"/>
  <c r="S14" i="1"/>
  <c r="S18" i="1"/>
  <c r="S20" i="1"/>
  <c r="S22" i="1"/>
  <c r="S26" i="1"/>
  <c r="S28" i="1"/>
  <c r="S30" i="1"/>
  <c r="S38" i="1"/>
  <c r="S46" i="1"/>
  <c r="S50" i="1"/>
  <c r="S54" i="1"/>
  <c r="S58" i="1"/>
  <c r="S62" i="1"/>
  <c r="S66" i="1"/>
  <c r="S70" i="1"/>
  <c r="AB6" i="1"/>
  <c r="AB5" i="1" s="1"/>
  <c r="P5" i="1"/>
</calcChain>
</file>

<file path=xl/sharedStrings.xml><?xml version="1.0" encoding="utf-8"?>
<sst xmlns="http://schemas.openxmlformats.org/spreadsheetml/2006/main" count="207" uniqueCount="123">
  <si>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</si>
  <si>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</si>
  <si>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</si>
  <si>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</si>
  <si>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</si>
  <si>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</si>
  <si>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</si>
  <si>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</si>
  <si>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</si>
  <si>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</si>
  <si>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</si>
  <si>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</si>
  <si>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</si>
  <si>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</si>
  <si>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</si>
  <si>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</si>
  <si>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</si>
  <si>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</si>
  <si>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</si>
  <si>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</si>
  <si>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</si>
  <si>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</si>
  <si>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17,02,</t>
  </si>
  <si>
    <t>15,02,</t>
  </si>
  <si>
    <t>14,02,</t>
  </si>
  <si>
    <t>08,02,</t>
  </si>
  <si>
    <t>06,02,</t>
  </si>
  <si>
    <t>01,02,</t>
  </si>
  <si>
    <t>30,01,</t>
  </si>
  <si>
    <t>25,01,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</si>
  <si>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</si>
  <si>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</si>
  <si>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</si>
  <si>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</si>
  <si>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</si>
  <si>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032  Сосиски Вязанка Сливочные, Вязанка амицел МГС, 0.45кг, ПОКОМ</t>
  </si>
  <si>
    <t>шт</t>
  </si>
  <si>
    <t>058  Колбаса Докторская Особая ТМ Особый рецепт,  0,5кг, ПОКОМ</t>
  </si>
  <si>
    <t>083  Колбаса Швейцарская 0,17 кг., ШТ., сырокопченая   ПОКОМ</t>
  </si>
  <si>
    <t>103  Сосиски Классические, 0.42кг,ядрена копотьПОКОМ</t>
  </si>
  <si>
    <t>108  Сосиски С сыром,  0.42кг,ядрена копоть ПОКОМ</t>
  </si>
  <si>
    <t>117  Колбаса Сервелат Филейбургский с ароматными пряностями, в/у 0,35 кг срез, БАВАРУШКА ПОКОМ</t>
  </si>
  <si>
    <t>нужно увеличить продажи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</si>
  <si>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</si>
  <si>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</si>
  <si>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</si>
  <si>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212  Колбаса в/к Сервелат Пражский, ВЕС.,ТМ КОЛБАСНЫЙ СТАНДАРТ ПОКОМ</t>
  </si>
  <si>
    <t>то же что и 316 (задвоенное СКЮ)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</si>
  <si>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</si>
  <si>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</si>
  <si>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</si>
  <si>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</si>
  <si>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</si>
  <si>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</si>
  <si>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</si>
  <si>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</si>
  <si>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</si>
  <si>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</si>
  <si>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</si>
  <si>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</si>
  <si>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</si>
  <si>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</si>
  <si>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254  Сосиски Датские, ВЕС, ТМ КОЛБАСНЫЙ СТАНДАРТ ПОКОМ</t>
  </si>
  <si>
    <t>то же что и 318 (задвоенное СКЮ)</t>
  </si>
  <si>
    <t>255  Сосиски Молочные для завтрака ТМ Особый рецепт, п/а МГС, ВЕС, ТМ Стародворье  ПОКОМ</t>
  </si>
  <si>
    <t>то же что и 326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</si>
  <si>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</si>
  <si>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</si>
  <si>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</si>
  <si>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</si>
  <si>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</si>
  <si>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</si>
  <si>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</si>
  <si>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271  Колбаса Сервелат Левантский ТМ Особый Рецепт, ВЕС. ПОКОМ</t>
  </si>
  <si>
    <t>273  Сосиски Сочинки с сочной грудинкой, МГС 0.4кг,   ПОКОМ</t>
  </si>
  <si>
    <t>283  Сосиски Сочинки, ВЕС, ТМ Стародворье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</si>
  <si>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</si>
  <si>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</si>
  <si>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</si>
  <si>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</si>
  <si>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</si>
  <si>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</si>
  <si>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</si>
  <si>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</si>
  <si>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</si>
  <si>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то же что и 212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</si>
  <si>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</si>
  <si>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</si>
  <si>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и 254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</si>
  <si>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</si>
  <si>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</si>
  <si>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</si>
  <si>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</si>
  <si>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326 Сосиски Молочные для завтрака ТМ Особый рецепт в оболочке полиам  ПОКОМ</t>
  </si>
  <si>
    <t>то же что и 255 (задвоенное СКЮ)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</si>
  <si>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</si>
  <si>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</si>
  <si>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</si>
  <si>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</si>
  <si>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</si>
  <si>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</si>
  <si>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</si>
  <si>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380 Колбаски Балыкбургские с сыром ТМ Баварушка вес  Поком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</si>
  <si>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</si>
  <si>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</si>
  <si>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</si>
  <si>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386 Колбаса Филейбургская с душистым чесноком ТМ Баварушка в оболочке фиброуз в вакуу  ПОКОМ</t>
  </si>
  <si>
    <t>417 П/к колбасы «Сочинка рубленая с сочным окороком» Весовой фиброуз ТМ «Стародворье»  Поком</t>
  </si>
  <si>
    <t>424 Сосиски Сливочные Вязанка Сливушки Весовые П/а мгс Вязанка  Поком</t>
  </si>
  <si>
    <t>445 Сосиски Стародворье Сочинки Молочные п/а вес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</si>
  <si>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</si>
  <si>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</si>
  <si>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то же что и 460</t>
  </si>
  <si>
    <t>452 Колбаса Сочинка зернистая с сочной грудинкой  ТМ Стародворье в оболочке ф  Поком</t>
  </si>
  <si>
    <t>455 Колбаса Салями Мясорубская ТМ Стародворье с рубленым шпиком в оболочке фиброуз в ваку  Поком</t>
  </si>
  <si>
    <t>456 Колбаса вареная Сочинка ТМ Стародворье в оболочке полиамид 0,45 кг.Мясной продукт.  Поком</t>
  </si>
  <si>
    <t>459 Сосиски Сочинки ТМ Стародворье с сочной грудиной в оболочке полиамид в мо  0,3 кг.  Поком</t>
  </si>
  <si>
    <t>460  Сосиски Баварские ТМ Стародворье 0,35 кг ПОКОМ</t>
  </si>
  <si>
    <t>то же что и 451 (задвоенное СКЮ)</t>
  </si>
  <si>
    <t>470 Колбаса Любительская ТМ Вязанка в оболочке полиамид.Мясной продукт категории А.  Поком</t>
  </si>
  <si>
    <t>согласовал Химич/ нужно продавать</t>
  </si>
  <si>
    <t>заказ</t>
  </si>
  <si>
    <t>19,02,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</si>
</sst>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color theme="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b/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164" fontId="4" fillId="5" borderId="1" xfId="1" applyNumberFormat="1" applyFont="1" applyFill="1"/>
    <xf numFmtId="164" fontId="5" fillId="6" borderId="1" xfId="1" applyNumberFormat="1" applyFont="1" applyFill="1"/>
    <xf numFmtId="165" fontId="6" fillId="4" borderId="1" xfId="1" applyNumberFormat="1" applyFont="1" applyFill="1"/>
    <xf numFmtId="165" fontId="7" fillId="0" borderId="1" xfId="1" applyNumberFormat="1" applyFont="1"/>
    <xf numFmtId="165" fontId="8" fillId="0" borderId="0" xfId="0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ySplit="5" topLeftCell="A6" activePane="bottomLeft" state="frozen"/>
      <selection pane="bottomLeft" activeCell="R11" sqref="R11"/>
    </sheetView>
  </sheetViews>
  <sheetFormatPr defaultRowHeight="15" x14ac:dyDescent="0.25"/>
  <cols>
    <col min="1" max="1" width="60" customWidth="1"/>
    <col min="2" max="2" width="4.140625" customWidth="1"/>
    <col min="3" max="6" width="6.85546875" customWidth="1"/>
    <col min="7" max="7" width="5" style="8" customWidth="1"/>
    <col min="8" max="8" width="5" customWidth="1"/>
    <col min="9" max="9" width="0.5703125" customWidth="1"/>
    <col min="10" max="17" width="7.28515625" customWidth="1"/>
    <col min="18" max="18" width="21.85546875" style="15" customWidth="1"/>
    <col min="19" max="20" width="4.85546875" customWidth="1"/>
    <col min="21" max="26" width="6.7109375" customWidth="1"/>
    <col min="27" max="27" width="22.570312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4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4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121</v>
      </c>
      <c r="Q3" s="9" t="s">
        <v>15</v>
      </c>
      <c r="R3" s="13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122</v>
      </c>
      <c r="Q4" s="1"/>
      <c r="R4" s="14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62809.087999999989</v>
      </c>
      <c r="F5" s="4">
        <f>SUM(F6:F499)</f>
        <v>36064.223999999995</v>
      </c>
      <c r="G5" s="6"/>
      <c r="H5" s="1"/>
      <c r="I5" s="1"/>
      <c r="J5" s="4">
        <f t="shared" ref="J5:Q5" si="0">SUM(J6:J499)</f>
        <v>61732.678000000007</v>
      </c>
      <c r="K5" s="4">
        <f t="shared" si="0"/>
        <v>1076.4100000000008</v>
      </c>
      <c r="L5" s="4">
        <f t="shared" si="0"/>
        <v>24958.966999999997</v>
      </c>
      <c r="M5" s="4">
        <f t="shared" si="0"/>
        <v>37850.120999999999</v>
      </c>
      <c r="N5" s="4">
        <f t="shared" si="0"/>
        <v>19833.184619999996</v>
      </c>
      <c r="O5" s="4">
        <f t="shared" si="0"/>
        <v>4991.7934000000014</v>
      </c>
      <c r="P5" s="4">
        <f t="shared" si="0"/>
        <v>10787.216479999997</v>
      </c>
      <c r="Q5" s="4">
        <f t="shared" si="0"/>
        <v>0</v>
      </c>
      <c r="R5" s="14"/>
      <c r="S5" s="1"/>
      <c r="T5" s="1"/>
      <c r="U5" s="4">
        <f t="shared" ref="U5:Z5" si="1">SUM(U6:U499)</f>
        <v>5122.5954000000011</v>
      </c>
      <c r="V5" s="4">
        <f t="shared" si="1"/>
        <v>4683.4831999999988</v>
      </c>
      <c r="W5" s="4">
        <f t="shared" si="1"/>
        <v>4486.5538000000006</v>
      </c>
      <c r="X5" s="4">
        <f t="shared" si="1"/>
        <v>4706.3539999999985</v>
      </c>
      <c r="Y5" s="4">
        <f t="shared" si="1"/>
        <v>5531.5655999999999</v>
      </c>
      <c r="Z5" s="4">
        <f t="shared" si="1"/>
        <v>5627.6319999999987</v>
      </c>
      <c r="AA5" s="1"/>
      <c r="AB5" s="4">
        <f>SUM(AB6:AB499)</f>
        <v>9099.3704799999996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71.108000000000004</v>
      </c>
      <c r="D6" s="1">
        <v>221.56100000000001</v>
      </c>
      <c r="E6" s="1">
        <v>38.933</v>
      </c>
      <c r="F6" s="1">
        <v>240.21799999999999</v>
      </c>
      <c r="G6" s="6">
        <v>1</v>
      </c>
      <c r="H6" s="1">
        <v>50</v>
      </c>
      <c r="I6" s="1"/>
      <c r="J6" s="1">
        <v>55</v>
      </c>
      <c r="K6" s="1">
        <f t="shared" ref="K6:K36" si="2">E6-J6</f>
        <v>-16.067</v>
      </c>
      <c r="L6" s="1">
        <f>E6-M6</f>
        <v>38.933</v>
      </c>
      <c r="M6" s="1"/>
      <c r="N6" s="1"/>
      <c r="O6" s="1">
        <f>L6/5</f>
        <v>7.7866</v>
      </c>
      <c r="P6" s="5"/>
      <c r="Q6" s="5"/>
      <c r="R6" s="14"/>
      <c r="S6" s="1">
        <f>(F6+N6+P6)/O6</f>
        <v>30.850178511802326</v>
      </c>
      <c r="T6" s="1">
        <f>(F6+N6)/O6</f>
        <v>30.850178511802326</v>
      </c>
      <c r="U6" s="1">
        <v>10.193</v>
      </c>
      <c r="V6" s="1">
        <v>7.8019999999999996</v>
      </c>
      <c r="W6" s="1">
        <v>11.504200000000001</v>
      </c>
      <c r="X6" s="1">
        <v>23.093800000000002</v>
      </c>
      <c r="Y6" s="1">
        <v>15.2484</v>
      </c>
      <c r="Z6" s="1">
        <v>8.0325999999999986</v>
      </c>
      <c r="AA6" s="1"/>
      <c r="AB6" s="1">
        <f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31</v>
      </c>
      <c r="C7" s="1">
        <v>416.02300000000002</v>
      </c>
      <c r="D7" s="1">
        <v>840.56100000000004</v>
      </c>
      <c r="E7" s="1">
        <v>623.11099999999999</v>
      </c>
      <c r="F7" s="1">
        <v>536.57000000000005</v>
      </c>
      <c r="G7" s="6">
        <v>1</v>
      </c>
      <c r="H7" s="1">
        <v>45</v>
      </c>
      <c r="I7" s="1"/>
      <c r="J7" s="1">
        <v>569.72500000000002</v>
      </c>
      <c r="K7" s="1">
        <f t="shared" si="2"/>
        <v>53.385999999999967</v>
      </c>
      <c r="L7" s="1">
        <f t="shared" ref="L7:L70" si="3">E7-M7</f>
        <v>420.58600000000001</v>
      </c>
      <c r="M7" s="1">
        <v>202.52500000000001</v>
      </c>
      <c r="N7" s="1">
        <v>295.85399999999998</v>
      </c>
      <c r="O7" s="1">
        <f t="shared" ref="O7:O70" si="4">L7/5</f>
        <v>84.117199999999997</v>
      </c>
      <c r="P7" s="5">
        <f t="shared" ref="P7:P14" si="5">13*O7-N7-F7</f>
        <v>261.0995999999999</v>
      </c>
      <c r="Q7" s="5"/>
      <c r="R7" s="14"/>
      <c r="S7" s="1">
        <f t="shared" ref="S7:S70" si="6">(F7+N7+P7)/O7</f>
        <v>13</v>
      </c>
      <c r="T7" s="1">
        <f t="shared" ref="T7:T70" si="7">(F7+N7)/O7</f>
        <v>9.8960022444874536</v>
      </c>
      <c r="U7" s="1">
        <v>82.774000000000001</v>
      </c>
      <c r="V7" s="1">
        <v>79.523400000000009</v>
      </c>
      <c r="W7" s="1">
        <v>90.556000000000012</v>
      </c>
      <c r="X7" s="1">
        <v>90.561599999999999</v>
      </c>
      <c r="Y7" s="1">
        <v>97.631</v>
      </c>
      <c r="Z7" s="1">
        <v>91.748999999999995</v>
      </c>
      <c r="AA7" s="1"/>
      <c r="AB7" s="1">
        <f t="shared" ref="AB7:AB70" si="8">P7*G7</f>
        <v>261.0995999999999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33</v>
      </c>
      <c r="B8" s="1" t="s">
        <v>31</v>
      </c>
      <c r="C8" s="1">
        <v>506.16500000000002</v>
      </c>
      <c r="D8" s="1">
        <v>1101.4110000000001</v>
      </c>
      <c r="E8" s="1">
        <v>714.11400000000003</v>
      </c>
      <c r="F8" s="1">
        <v>812.678</v>
      </c>
      <c r="G8" s="6">
        <v>1</v>
      </c>
      <c r="H8" s="1">
        <v>45</v>
      </c>
      <c r="I8" s="1"/>
      <c r="J8" s="1">
        <v>653.39599999999996</v>
      </c>
      <c r="K8" s="1">
        <f t="shared" si="2"/>
        <v>60.718000000000075</v>
      </c>
      <c r="L8" s="1">
        <f t="shared" si="3"/>
        <v>511.31800000000004</v>
      </c>
      <c r="M8" s="1">
        <v>202.79599999999999</v>
      </c>
      <c r="N8" s="1">
        <v>210.2984000000001</v>
      </c>
      <c r="O8" s="1">
        <f t="shared" si="4"/>
        <v>102.26360000000001</v>
      </c>
      <c r="P8" s="5">
        <f t="shared" si="5"/>
        <v>306.45040000000006</v>
      </c>
      <c r="Q8" s="5"/>
      <c r="R8" s="14"/>
      <c r="S8" s="1">
        <f t="shared" si="6"/>
        <v>13</v>
      </c>
      <c r="T8" s="1">
        <f t="shared" si="7"/>
        <v>10.003328652619309</v>
      </c>
      <c r="U8" s="1">
        <v>100.94240000000001</v>
      </c>
      <c r="V8" s="1">
        <v>106.1716</v>
      </c>
      <c r="W8" s="1">
        <v>109.0784</v>
      </c>
      <c r="X8" s="1">
        <v>111.22799999999999</v>
      </c>
      <c r="Y8" s="1">
        <v>111.8034</v>
      </c>
      <c r="Z8" s="1">
        <v>104.1114</v>
      </c>
      <c r="AA8" s="1"/>
      <c r="AB8" s="1">
        <f t="shared" si="8"/>
        <v>306.45040000000006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34</v>
      </c>
      <c r="B9" s="1" t="s">
        <v>31</v>
      </c>
      <c r="C9" s="1">
        <v>89.305000000000007</v>
      </c>
      <c r="D9" s="1">
        <v>449.13400000000001</v>
      </c>
      <c r="E9" s="1">
        <v>304.75200000000001</v>
      </c>
      <c r="F9" s="1">
        <v>222.417</v>
      </c>
      <c r="G9" s="6">
        <v>1</v>
      </c>
      <c r="H9" s="1">
        <v>40</v>
      </c>
      <c r="I9" s="1"/>
      <c r="J9" s="1">
        <v>279.80599999999998</v>
      </c>
      <c r="K9" s="1">
        <f t="shared" si="2"/>
        <v>24.946000000000026</v>
      </c>
      <c r="L9" s="1">
        <f t="shared" si="3"/>
        <v>117.5</v>
      </c>
      <c r="M9" s="1">
        <v>187.25200000000001</v>
      </c>
      <c r="N9" s="1"/>
      <c r="O9" s="1">
        <f t="shared" si="4"/>
        <v>23.5</v>
      </c>
      <c r="P9" s="5">
        <f t="shared" si="5"/>
        <v>83.082999999999998</v>
      </c>
      <c r="Q9" s="5"/>
      <c r="R9" s="14"/>
      <c r="S9" s="1">
        <f t="shared" si="6"/>
        <v>13</v>
      </c>
      <c r="T9" s="1">
        <f t="shared" si="7"/>
        <v>9.4645531914893617</v>
      </c>
      <c r="U9" s="1">
        <v>20.346599999999999</v>
      </c>
      <c r="V9" s="1">
        <v>30.183800000000002</v>
      </c>
      <c r="W9" s="1">
        <v>38.966000000000001</v>
      </c>
      <c r="X9" s="1">
        <v>31.3566</v>
      </c>
      <c r="Y9" s="1">
        <v>20.5778</v>
      </c>
      <c r="Z9" s="1">
        <v>28.853200000000001</v>
      </c>
      <c r="AA9" s="1"/>
      <c r="AB9" s="1">
        <f t="shared" si="8"/>
        <v>83.082999999999998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35</v>
      </c>
      <c r="B10" s="1" t="s">
        <v>36</v>
      </c>
      <c r="C10" s="1">
        <v>313</v>
      </c>
      <c r="D10" s="1">
        <v>372</v>
      </c>
      <c r="E10" s="1">
        <v>315</v>
      </c>
      <c r="F10" s="1">
        <v>329</v>
      </c>
      <c r="G10" s="6">
        <v>0.45</v>
      </c>
      <c r="H10" s="1">
        <v>45</v>
      </c>
      <c r="I10" s="1"/>
      <c r="J10" s="1">
        <v>323.2</v>
      </c>
      <c r="K10" s="1">
        <f t="shared" si="2"/>
        <v>-8.1999999999999886</v>
      </c>
      <c r="L10" s="1">
        <f t="shared" si="3"/>
        <v>315</v>
      </c>
      <c r="M10" s="1"/>
      <c r="N10" s="1">
        <v>380.2</v>
      </c>
      <c r="O10" s="1">
        <f t="shared" si="4"/>
        <v>63</v>
      </c>
      <c r="P10" s="5">
        <f t="shared" si="5"/>
        <v>109.80000000000001</v>
      </c>
      <c r="Q10" s="5"/>
      <c r="R10" s="14"/>
      <c r="S10" s="1">
        <f t="shared" si="6"/>
        <v>13</v>
      </c>
      <c r="T10" s="1">
        <f t="shared" si="7"/>
        <v>11.257142857142858</v>
      </c>
      <c r="U10" s="1">
        <v>66.2</v>
      </c>
      <c r="V10" s="1">
        <v>35.6</v>
      </c>
      <c r="W10" s="1">
        <v>37.799999999999997</v>
      </c>
      <c r="X10" s="1">
        <v>63.4</v>
      </c>
      <c r="Y10" s="1">
        <v>76.599999999999994</v>
      </c>
      <c r="Z10" s="1">
        <v>50.4</v>
      </c>
      <c r="AA10" s="1"/>
      <c r="AB10" s="1">
        <f t="shared" si="8"/>
        <v>49.410000000000004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37</v>
      </c>
      <c r="B11" s="1" t="s">
        <v>36</v>
      </c>
      <c r="C11" s="1">
        <v>57</v>
      </c>
      <c r="D11" s="1">
        <v>60</v>
      </c>
      <c r="E11" s="1">
        <v>52</v>
      </c>
      <c r="F11" s="1">
        <v>56</v>
      </c>
      <c r="G11" s="6">
        <v>0.5</v>
      </c>
      <c r="H11" s="1">
        <v>60</v>
      </c>
      <c r="I11" s="1"/>
      <c r="J11" s="1">
        <v>97</v>
      </c>
      <c r="K11" s="1">
        <f t="shared" si="2"/>
        <v>-45</v>
      </c>
      <c r="L11" s="1">
        <f t="shared" si="3"/>
        <v>52</v>
      </c>
      <c r="M11" s="1"/>
      <c r="N11" s="1">
        <v>49.400000000000013</v>
      </c>
      <c r="O11" s="1">
        <f t="shared" si="4"/>
        <v>10.4</v>
      </c>
      <c r="P11" s="5">
        <f t="shared" si="5"/>
        <v>29.800000000000011</v>
      </c>
      <c r="Q11" s="5"/>
      <c r="R11" s="14"/>
      <c r="S11" s="1">
        <f t="shared" si="6"/>
        <v>13.000000000000002</v>
      </c>
      <c r="T11" s="1">
        <f t="shared" si="7"/>
        <v>10.134615384615385</v>
      </c>
      <c r="U11" s="1">
        <v>10.4</v>
      </c>
      <c r="V11" s="1">
        <v>8.1999999999999993</v>
      </c>
      <c r="W11" s="1">
        <v>8.4</v>
      </c>
      <c r="X11" s="1">
        <v>7</v>
      </c>
      <c r="Y11" s="1">
        <v>5.8</v>
      </c>
      <c r="Z11" s="1">
        <v>9.4</v>
      </c>
      <c r="AA11" s="1"/>
      <c r="AB11" s="1">
        <f t="shared" si="8"/>
        <v>14.900000000000006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38</v>
      </c>
      <c r="B12" s="1" t="s">
        <v>36</v>
      </c>
      <c r="C12" s="1">
        <v>44</v>
      </c>
      <c r="D12" s="1">
        <v>300</v>
      </c>
      <c r="E12" s="1">
        <v>42</v>
      </c>
      <c r="F12" s="1">
        <v>294</v>
      </c>
      <c r="G12" s="6">
        <v>0.17</v>
      </c>
      <c r="H12" s="1">
        <v>120</v>
      </c>
      <c r="I12" s="1"/>
      <c r="J12" s="1">
        <v>69.2</v>
      </c>
      <c r="K12" s="1">
        <f t="shared" si="2"/>
        <v>-27.200000000000003</v>
      </c>
      <c r="L12" s="1">
        <f t="shared" si="3"/>
        <v>42</v>
      </c>
      <c r="M12" s="1"/>
      <c r="N12" s="1"/>
      <c r="O12" s="1">
        <f t="shared" si="4"/>
        <v>8.4</v>
      </c>
      <c r="P12" s="5"/>
      <c r="Q12" s="5"/>
      <c r="R12" s="14"/>
      <c r="S12" s="1">
        <f t="shared" si="6"/>
        <v>35</v>
      </c>
      <c r="T12" s="1">
        <f t="shared" si="7"/>
        <v>35</v>
      </c>
      <c r="U12" s="1">
        <v>7.2</v>
      </c>
      <c r="V12" s="1">
        <v>9.4</v>
      </c>
      <c r="W12" s="1">
        <v>8.1999999999999993</v>
      </c>
      <c r="X12" s="1">
        <v>14.4</v>
      </c>
      <c r="Y12" s="1">
        <v>14.6</v>
      </c>
      <c r="Z12" s="1">
        <v>1.6</v>
      </c>
      <c r="AA12" s="1"/>
      <c r="AB12" s="1">
        <f t="shared" si="8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39</v>
      </c>
      <c r="B13" s="1" t="s">
        <v>36</v>
      </c>
      <c r="C13" s="1">
        <v>106</v>
      </c>
      <c r="D13" s="1">
        <v>176</v>
      </c>
      <c r="E13" s="1">
        <v>152</v>
      </c>
      <c r="F13" s="1">
        <v>112</v>
      </c>
      <c r="G13" s="6">
        <v>0.42</v>
      </c>
      <c r="H13" s="1">
        <v>35</v>
      </c>
      <c r="I13" s="1"/>
      <c r="J13" s="1">
        <v>156</v>
      </c>
      <c r="K13" s="1">
        <f t="shared" si="2"/>
        <v>-4</v>
      </c>
      <c r="L13" s="1">
        <f t="shared" si="3"/>
        <v>152</v>
      </c>
      <c r="M13" s="1"/>
      <c r="N13" s="1">
        <v>204.4</v>
      </c>
      <c r="O13" s="1">
        <f t="shared" si="4"/>
        <v>30.4</v>
      </c>
      <c r="P13" s="5">
        <f t="shared" si="5"/>
        <v>78.799999999999983</v>
      </c>
      <c r="Q13" s="5"/>
      <c r="R13" s="14"/>
      <c r="S13" s="1">
        <f t="shared" si="6"/>
        <v>12.999999999999998</v>
      </c>
      <c r="T13" s="1">
        <f t="shared" si="7"/>
        <v>10.407894736842104</v>
      </c>
      <c r="U13" s="1">
        <v>30.4</v>
      </c>
      <c r="V13" s="1">
        <v>23</v>
      </c>
      <c r="W13" s="1">
        <v>21.4</v>
      </c>
      <c r="X13" s="1">
        <v>10.4</v>
      </c>
      <c r="Y13" s="1">
        <v>18.399999999999999</v>
      </c>
      <c r="Z13" s="1">
        <v>31.4</v>
      </c>
      <c r="AA13" s="1"/>
      <c r="AB13" s="1">
        <f t="shared" si="8"/>
        <v>33.095999999999989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40</v>
      </c>
      <c r="B14" s="1" t="s">
        <v>36</v>
      </c>
      <c r="C14" s="1">
        <v>77</v>
      </c>
      <c r="D14" s="1">
        <v>114</v>
      </c>
      <c r="E14" s="1">
        <v>76</v>
      </c>
      <c r="F14" s="1">
        <v>108</v>
      </c>
      <c r="G14" s="6">
        <v>0.42</v>
      </c>
      <c r="H14" s="1">
        <v>35</v>
      </c>
      <c r="I14" s="1"/>
      <c r="J14" s="1">
        <v>88</v>
      </c>
      <c r="K14" s="1">
        <f t="shared" si="2"/>
        <v>-12</v>
      </c>
      <c r="L14" s="1">
        <f t="shared" si="3"/>
        <v>76</v>
      </c>
      <c r="M14" s="1"/>
      <c r="N14" s="1">
        <v>40.400000000000013</v>
      </c>
      <c r="O14" s="1">
        <f t="shared" si="4"/>
        <v>15.2</v>
      </c>
      <c r="P14" s="5">
        <f t="shared" si="5"/>
        <v>49.199999999999989</v>
      </c>
      <c r="Q14" s="5"/>
      <c r="R14" s="14"/>
      <c r="S14" s="1">
        <f t="shared" si="6"/>
        <v>13</v>
      </c>
      <c r="T14" s="1">
        <f t="shared" si="7"/>
        <v>9.7631578947368425</v>
      </c>
      <c r="U14" s="1">
        <v>14.4</v>
      </c>
      <c r="V14" s="1">
        <v>15.2</v>
      </c>
      <c r="W14" s="1">
        <v>17.8</v>
      </c>
      <c r="X14" s="1">
        <v>8.8000000000000007</v>
      </c>
      <c r="Y14" s="1">
        <v>5.8</v>
      </c>
      <c r="Z14" s="1">
        <v>20.6</v>
      </c>
      <c r="AA14" s="1"/>
      <c r="AB14" s="1">
        <f t="shared" si="8"/>
        <v>20.663999999999994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41</v>
      </c>
      <c r="B15" s="1" t="s">
        <v>36</v>
      </c>
      <c r="C15" s="1">
        <v>274</v>
      </c>
      <c r="D15" s="1">
        <v>24</v>
      </c>
      <c r="E15" s="1">
        <v>87</v>
      </c>
      <c r="F15" s="1">
        <v>165</v>
      </c>
      <c r="G15" s="6">
        <v>0.35</v>
      </c>
      <c r="H15" s="1">
        <v>45</v>
      </c>
      <c r="I15" s="1"/>
      <c r="J15" s="1">
        <v>95</v>
      </c>
      <c r="K15" s="1">
        <f t="shared" si="2"/>
        <v>-8</v>
      </c>
      <c r="L15" s="1">
        <f t="shared" si="3"/>
        <v>63</v>
      </c>
      <c r="M15" s="1">
        <v>24</v>
      </c>
      <c r="N15" s="1"/>
      <c r="O15" s="1">
        <f t="shared" si="4"/>
        <v>12.6</v>
      </c>
      <c r="P15" s="5"/>
      <c r="Q15" s="5"/>
      <c r="R15" s="14"/>
      <c r="S15" s="1">
        <f t="shared" si="6"/>
        <v>13.095238095238095</v>
      </c>
      <c r="T15" s="1">
        <f t="shared" si="7"/>
        <v>13.095238095238095</v>
      </c>
      <c r="U15" s="1">
        <v>16.600000000000001</v>
      </c>
      <c r="V15" s="1">
        <v>13.2</v>
      </c>
      <c r="W15" s="1">
        <v>8.8000000000000007</v>
      </c>
      <c r="X15" s="1">
        <v>15.6</v>
      </c>
      <c r="Y15" s="1">
        <v>18.8</v>
      </c>
      <c r="Z15" s="1">
        <v>22.2</v>
      </c>
      <c r="AA15" s="1"/>
      <c r="AB15" s="1">
        <f t="shared" si="8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43</v>
      </c>
      <c r="B16" s="1" t="s">
        <v>36</v>
      </c>
      <c r="C16" s="1">
        <v>306</v>
      </c>
      <c r="D16" s="1">
        <v>36</v>
      </c>
      <c r="E16" s="1">
        <v>113</v>
      </c>
      <c r="F16" s="1">
        <v>215</v>
      </c>
      <c r="G16" s="6">
        <v>0.35</v>
      </c>
      <c r="H16" s="1">
        <v>45</v>
      </c>
      <c r="I16" s="1"/>
      <c r="J16" s="1">
        <v>118</v>
      </c>
      <c r="K16" s="1">
        <f t="shared" si="2"/>
        <v>-5</v>
      </c>
      <c r="L16" s="1">
        <f t="shared" si="3"/>
        <v>77</v>
      </c>
      <c r="M16" s="1">
        <v>36</v>
      </c>
      <c r="N16" s="1"/>
      <c r="O16" s="1">
        <f t="shared" si="4"/>
        <v>15.4</v>
      </c>
      <c r="P16" s="5"/>
      <c r="Q16" s="5"/>
      <c r="R16" s="14"/>
      <c r="S16" s="1">
        <f t="shared" si="6"/>
        <v>13.961038961038961</v>
      </c>
      <c r="T16" s="1">
        <f t="shared" si="7"/>
        <v>13.961038961038961</v>
      </c>
      <c r="U16" s="1">
        <v>16.8</v>
      </c>
      <c r="V16" s="1">
        <v>16</v>
      </c>
      <c r="W16" s="1">
        <v>14.4</v>
      </c>
      <c r="X16" s="1">
        <v>17.399999999999999</v>
      </c>
      <c r="Y16" s="1">
        <v>27.6</v>
      </c>
      <c r="Z16" s="1">
        <v>35</v>
      </c>
      <c r="AA16" s="1"/>
      <c r="AB16" s="1">
        <f t="shared" si="8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44</v>
      </c>
      <c r="B17" s="1" t="s">
        <v>31</v>
      </c>
      <c r="C17" s="1">
        <v>303.55599999999998</v>
      </c>
      <c r="D17" s="1">
        <v>638.33399999999995</v>
      </c>
      <c r="E17" s="1">
        <v>566.41800000000001</v>
      </c>
      <c r="F17" s="1">
        <v>334.36399999999998</v>
      </c>
      <c r="G17" s="6">
        <v>1</v>
      </c>
      <c r="H17" s="1">
        <v>55</v>
      </c>
      <c r="I17" s="1"/>
      <c r="J17" s="1">
        <v>536.14</v>
      </c>
      <c r="K17" s="1">
        <f t="shared" si="2"/>
        <v>30.27800000000002</v>
      </c>
      <c r="L17" s="1">
        <f t="shared" si="3"/>
        <v>361.13800000000003</v>
      </c>
      <c r="M17" s="1">
        <v>205.28</v>
      </c>
      <c r="N17" s="1">
        <v>385.91280000000012</v>
      </c>
      <c r="O17" s="1">
        <f t="shared" si="4"/>
        <v>72.22760000000001</v>
      </c>
      <c r="P17" s="5">
        <f>14*O17-N17-F17</f>
        <v>290.90960000000001</v>
      </c>
      <c r="Q17" s="5"/>
      <c r="R17" s="14"/>
      <c r="S17" s="1">
        <f t="shared" si="6"/>
        <v>13.999999999999998</v>
      </c>
      <c r="T17" s="1">
        <f t="shared" si="7"/>
        <v>9.9723208302643318</v>
      </c>
      <c r="U17" s="1">
        <v>70.124800000000008</v>
      </c>
      <c r="V17" s="1">
        <v>57.054000000000009</v>
      </c>
      <c r="W17" s="1">
        <v>57.195999999999991</v>
      </c>
      <c r="X17" s="1">
        <v>72.863</v>
      </c>
      <c r="Y17" s="1">
        <v>66.886400000000009</v>
      </c>
      <c r="Z17" s="1">
        <v>52.234999999999999</v>
      </c>
      <c r="AA17" s="1"/>
      <c r="AB17" s="1">
        <f t="shared" si="8"/>
        <v>290.90960000000001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45</v>
      </c>
      <c r="B18" s="1" t="s">
        <v>31</v>
      </c>
      <c r="C18" s="1">
        <v>2584.915</v>
      </c>
      <c r="D18" s="1">
        <v>12816.941999999999</v>
      </c>
      <c r="E18" s="1">
        <v>10868.746999999999</v>
      </c>
      <c r="F18" s="1">
        <v>4054.2919999999999</v>
      </c>
      <c r="G18" s="6">
        <v>1</v>
      </c>
      <c r="H18" s="1">
        <v>50</v>
      </c>
      <c r="I18" s="1"/>
      <c r="J18" s="1">
        <v>10761.37</v>
      </c>
      <c r="K18" s="1">
        <f t="shared" si="2"/>
        <v>107.37699999999859</v>
      </c>
      <c r="L18" s="1">
        <f t="shared" si="3"/>
        <v>2625.848</v>
      </c>
      <c r="M18" s="1">
        <v>8242.8989999999994</v>
      </c>
      <c r="N18" s="1">
        <v>2165.4301999999998</v>
      </c>
      <c r="O18" s="1">
        <f t="shared" si="4"/>
        <v>525.16959999999995</v>
      </c>
      <c r="P18" s="5">
        <f>13.5*O18-N18-F18</f>
        <v>870.06739999999945</v>
      </c>
      <c r="Q18" s="5"/>
      <c r="R18" s="14"/>
      <c r="S18" s="1">
        <f t="shared" si="6"/>
        <v>13.500000000000002</v>
      </c>
      <c r="T18" s="1">
        <f t="shared" si="7"/>
        <v>11.843263966535764</v>
      </c>
      <c r="U18" s="1">
        <v>548.30560000000003</v>
      </c>
      <c r="V18" s="1">
        <v>551.27340000000004</v>
      </c>
      <c r="W18" s="1">
        <v>513.24540000000002</v>
      </c>
      <c r="X18" s="1">
        <v>493.77879999999999</v>
      </c>
      <c r="Y18" s="1">
        <v>566.04200000000003</v>
      </c>
      <c r="Z18" s="1">
        <v>588.01919999999996</v>
      </c>
      <c r="AA18" s="1"/>
      <c r="AB18" s="1">
        <f t="shared" si="8"/>
        <v>870.06739999999945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46</v>
      </c>
      <c r="B19" s="1" t="s">
        <v>31</v>
      </c>
      <c r="C19" s="1"/>
      <c r="D19" s="1">
        <v>5.093</v>
      </c>
      <c r="E19" s="1">
        <v>0.73399999999999999</v>
      </c>
      <c r="F19" s="1"/>
      <c r="G19" s="6">
        <v>0</v>
      </c>
      <c r="H19" s="1" t="e">
        <v>#N/A</v>
      </c>
      <c r="I19" s="1"/>
      <c r="J19" s="1"/>
      <c r="K19" s="1">
        <f t="shared" si="2"/>
        <v>0.73399999999999999</v>
      </c>
      <c r="L19" s="1">
        <f t="shared" si="3"/>
        <v>0.73399999999999999</v>
      </c>
      <c r="M19" s="1"/>
      <c r="N19" s="1"/>
      <c r="O19" s="1">
        <f t="shared" si="4"/>
        <v>0.14679999999999999</v>
      </c>
      <c r="P19" s="5"/>
      <c r="Q19" s="5"/>
      <c r="R19" s="14"/>
      <c r="S19" s="1">
        <f t="shared" si="6"/>
        <v>0</v>
      </c>
      <c r="T19" s="1">
        <f t="shared" si="7"/>
        <v>0</v>
      </c>
      <c r="U19" s="1">
        <v>1.0185999999999999</v>
      </c>
      <c r="V19" s="1">
        <v>1.0182</v>
      </c>
      <c r="W19" s="1">
        <v>0</v>
      </c>
      <c r="X19" s="1">
        <v>0</v>
      </c>
      <c r="Y19" s="1">
        <v>0</v>
      </c>
      <c r="Z19" s="1">
        <v>0</v>
      </c>
      <c r="AA19" s="1" t="s">
        <v>47</v>
      </c>
      <c r="AB19" s="1">
        <f t="shared" si="8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48</v>
      </c>
      <c r="B20" s="1" t="s">
        <v>31</v>
      </c>
      <c r="C20" s="1">
        <v>478.238</v>
      </c>
      <c r="D20" s="1">
        <v>860.4</v>
      </c>
      <c r="E20" s="1">
        <v>641.07799999999997</v>
      </c>
      <c r="F20" s="1">
        <v>623.28599999999994</v>
      </c>
      <c r="G20" s="6">
        <v>1</v>
      </c>
      <c r="H20" s="1">
        <v>55</v>
      </c>
      <c r="I20" s="1"/>
      <c r="J20" s="1">
        <v>616.58000000000004</v>
      </c>
      <c r="K20" s="1">
        <f t="shared" si="2"/>
        <v>24.497999999999934</v>
      </c>
      <c r="L20" s="1">
        <f t="shared" si="3"/>
        <v>341.47799999999995</v>
      </c>
      <c r="M20" s="1">
        <v>299.60000000000002</v>
      </c>
      <c r="N20" s="1">
        <v>177.39759999999981</v>
      </c>
      <c r="O20" s="1">
        <f t="shared" si="4"/>
        <v>68.295599999999993</v>
      </c>
      <c r="P20" s="5">
        <f t="shared" ref="P20:P23" si="9">13*O20-N20-F20</f>
        <v>87.159200000000169</v>
      </c>
      <c r="Q20" s="5"/>
      <c r="R20" s="14"/>
      <c r="S20" s="1">
        <f t="shared" si="6"/>
        <v>13</v>
      </c>
      <c r="T20" s="1">
        <f t="shared" si="7"/>
        <v>11.723794797907916</v>
      </c>
      <c r="U20" s="1">
        <v>75.847599999999986</v>
      </c>
      <c r="V20" s="1">
        <v>79.453600000000009</v>
      </c>
      <c r="W20" s="1">
        <v>81.975999999999999</v>
      </c>
      <c r="X20" s="1">
        <v>96.241799999999998</v>
      </c>
      <c r="Y20" s="1">
        <v>108.02800000000001</v>
      </c>
      <c r="Z20" s="1">
        <v>107.38120000000001</v>
      </c>
      <c r="AA20" s="1"/>
      <c r="AB20" s="1">
        <f t="shared" si="8"/>
        <v>87.159200000000169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49</v>
      </c>
      <c r="B21" s="1" t="s">
        <v>31</v>
      </c>
      <c r="C21" s="1">
        <v>4735.9669999999996</v>
      </c>
      <c r="D21" s="1">
        <v>10161.981</v>
      </c>
      <c r="E21" s="1">
        <v>9114.0990000000002</v>
      </c>
      <c r="F21" s="1">
        <v>5156.0730000000003</v>
      </c>
      <c r="G21" s="6">
        <v>1</v>
      </c>
      <c r="H21" s="1">
        <v>60</v>
      </c>
      <c r="I21" s="1"/>
      <c r="J21" s="1">
        <v>8977.31</v>
      </c>
      <c r="K21" s="1">
        <f t="shared" si="2"/>
        <v>136.78900000000067</v>
      </c>
      <c r="L21" s="1">
        <f t="shared" si="3"/>
        <v>3582.0889999999999</v>
      </c>
      <c r="M21" s="1">
        <v>5532.01</v>
      </c>
      <c r="N21" s="1">
        <v>3309.064820000001</v>
      </c>
      <c r="O21" s="1">
        <f t="shared" si="4"/>
        <v>716.41779999999994</v>
      </c>
      <c r="P21" s="5">
        <f>13.5*O21-N21-F21</f>
        <v>1206.5024799999974</v>
      </c>
      <c r="Q21" s="5"/>
      <c r="R21" s="14"/>
      <c r="S21" s="1">
        <f t="shared" si="6"/>
        <v>13.5</v>
      </c>
      <c r="T21" s="1">
        <f t="shared" si="7"/>
        <v>11.815923362038188</v>
      </c>
      <c r="U21" s="1">
        <v>732.50339999999994</v>
      </c>
      <c r="V21" s="1">
        <v>650.93680000000006</v>
      </c>
      <c r="W21" s="1">
        <v>623.00300000000004</v>
      </c>
      <c r="X21" s="1">
        <v>700.23980000000006</v>
      </c>
      <c r="Y21" s="1">
        <v>778.17840000000001</v>
      </c>
      <c r="Z21" s="1">
        <v>776.86919999999986</v>
      </c>
      <c r="AA21" s="1"/>
      <c r="AB21" s="1">
        <f t="shared" si="8"/>
        <v>1206.5024799999974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50</v>
      </c>
      <c r="B22" s="1" t="s">
        <v>31</v>
      </c>
      <c r="C22" s="1">
        <v>117.718</v>
      </c>
      <c r="D22" s="1">
        <v>63.19</v>
      </c>
      <c r="E22" s="1">
        <v>100.95</v>
      </c>
      <c r="F22" s="1">
        <v>71.128</v>
      </c>
      <c r="G22" s="6">
        <v>1</v>
      </c>
      <c r="H22" s="1">
        <v>50</v>
      </c>
      <c r="I22" s="1"/>
      <c r="J22" s="1">
        <v>97.41</v>
      </c>
      <c r="K22" s="1">
        <f t="shared" si="2"/>
        <v>3.5400000000000063</v>
      </c>
      <c r="L22" s="1">
        <f t="shared" si="3"/>
        <v>69.19</v>
      </c>
      <c r="M22" s="1">
        <v>31.76</v>
      </c>
      <c r="N22" s="1">
        <v>75.724799999999973</v>
      </c>
      <c r="O22" s="1">
        <f t="shared" si="4"/>
        <v>13.837999999999999</v>
      </c>
      <c r="P22" s="5">
        <f t="shared" si="9"/>
        <v>33.041200000000003</v>
      </c>
      <c r="Q22" s="5"/>
      <c r="R22" s="14"/>
      <c r="S22" s="1">
        <f t="shared" si="6"/>
        <v>12.999999999999998</v>
      </c>
      <c r="T22" s="1">
        <f t="shared" si="7"/>
        <v>10.61228501228501</v>
      </c>
      <c r="U22" s="1">
        <v>13.988799999999999</v>
      </c>
      <c r="V22" s="1">
        <v>10.9404</v>
      </c>
      <c r="W22" s="1">
        <v>11.8452</v>
      </c>
      <c r="X22" s="1">
        <v>12.2164</v>
      </c>
      <c r="Y22" s="1">
        <v>15.2332</v>
      </c>
      <c r="Z22" s="1">
        <v>17.838200000000001</v>
      </c>
      <c r="AA22" s="1"/>
      <c r="AB22" s="1">
        <f t="shared" si="8"/>
        <v>33.041200000000003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51</v>
      </c>
      <c r="B23" s="1" t="s">
        <v>31</v>
      </c>
      <c r="C23" s="1">
        <v>446.98399999999998</v>
      </c>
      <c r="D23" s="1">
        <v>909.23900000000003</v>
      </c>
      <c r="E23" s="1">
        <v>668.48</v>
      </c>
      <c r="F23" s="1">
        <v>616.93399999999997</v>
      </c>
      <c r="G23" s="6">
        <v>1</v>
      </c>
      <c r="H23" s="1">
        <v>55</v>
      </c>
      <c r="I23" s="1"/>
      <c r="J23" s="1">
        <v>638.20000000000005</v>
      </c>
      <c r="K23" s="1">
        <f t="shared" si="2"/>
        <v>30.279999999999973</v>
      </c>
      <c r="L23" s="1">
        <f t="shared" si="3"/>
        <v>410.52000000000004</v>
      </c>
      <c r="M23" s="1">
        <v>257.95999999999998</v>
      </c>
      <c r="N23" s="1">
        <v>323.32600000000002</v>
      </c>
      <c r="O23" s="1">
        <f t="shared" si="4"/>
        <v>82.104000000000013</v>
      </c>
      <c r="P23" s="5">
        <f t="shared" si="9"/>
        <v>127.0920000000001</v>
      </c>
      <c r="Q23" s="5"/>
      <c r="R23" s="14"/>
      <c r="S23" s="1">
        <f t="shared" si="6"/>
        <v>12.999999999999998</v>
      </c>
      <c r="T23" s="1">
        <f t="shared" si="7"/>
        <v>11.452060800935397</v>
      </c>
      <c r="U23" s="1">
        <v>88.828000000000003</v>
      </c>
      <c r="V23" s="1">
        <v>77.00200000000001</v>
      </c>
      <c r="W23" s="1">
        <v>80.788199999999989</v>
      </c>
      <c r="X23" s="1">
        <v>93.685599999999994</v>
      </c>
      <c r="Y23" s="1">
        <v>91.228399999999993</v>
      </c>
      <c r="Z23" s="1">
        <v>91.960599999999999</v>
      </c>
      <c r="AA23" s="1"/>
      <c r="AB23" s="1">
        <f t="shared" si="8"/>
        <v>127.0920000000001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52</v>
      </c>
      <c r="B24" s="1" t="s">
        <v>31</v>
      </c>
      <c r="C24" s="1">
        <v>4990.0640000000003</v>
      </c>
      <c r="D24" s="1">
        <v>9850.43</v>
      </c>
      <c r="E24" s="1">
        <v>8808.5540000000001</v>
      </c>
      <c r="F24" s="1">
        <v>5400.3059999999996</v>
      </c>
      <c r="G24" s="6">
        <v>1</v>
      </c>
      <c r="H24" s="1">
        <v>60</v>
      </c>
      <c r="I24" s="1"/>
      <c r="J24" s="1">
        <v>8718.7199999999993</v>
      </c>
      <c r="K24" s="1">
        <f t="shared" si="2"/>
        <v>89.834000000000742</v>
      </c>
      <c r="L24" s="1">
        <f t="shared" si="3"/>
        <v>3265.384</v>
      </c>
      <c r="M24" s="1">
        <v>5543.17</v>
      </c>
      <c r="N24" s="1">
        <v>2247.5496000000021</v>
      </c>
      <c r="O24" s="1">
        <f t="shared" si="4"/>
        <v>653.07680000000005</v>
      </c>
      <c r="P24" s="5">
        <f t="shared" ref="P24:P25" si="10">13.5*O24-N24-F24</f>
        <v>1168.6811999999982</v>
      </c>
      <c r="Q24" s="5"/>
      <c r="R24" s="14"/>
      <c r="S24" s="1">
        <f t="shared" si="6"/>
        <v>13.499999999999998</v>
      </c>
      <c r="T24" s="1">
        <f t="shared" si="7"/>
        <v>11.71049959208473</v>
      </c>
      <c r="U24" s="1">
        <v>678.53280000000018</v>
      </c>
      <c r="V24" s="1">
        <v>645.82119999999998</v>
      </c>
      <c r="W24" s="1">
        <v>607.61740000000009</v>
      </c>
      <c r="X24" s="1">
        <v>639.42059999999981</v>
      </c>
      <c r="Y24" s="1">
        <v>797.18340000000023</v>
      </c>
      <c r="Z24" s="1">
        <v>772.79319999999984</v>
      </c>
      <c r="AA24" s="1"/>
      <c r="AB24" s="1">
        <f t="shared" si="8"/>
        <v>1168.6811999999982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53</v>
      </c>
      <c r="B25" s="1" t="s">
        <v>31</v>
      </c>
      <c r="C25" s="1">
        <v>2346.2829999999999</v>
      </c>
      <c r="D25" s="1">
        <v>7888.5</v>
      </c>
      <c r="E25" s="1">
        <v>7137.2790000000005</v>
      </c>
      <c r="F25" s="1">
        <v>2649.7179999999998</v>
      </c>
      <c r="G25" s="6">
        <v>1</v>
      </c>
      <c r="H25" s="1">
        <v>60</v>
      </c>
      <c r="I25" s="1"/>
      <c r="J25" s="1">
        <v>7077.8549999999996</v>
      </c>
      <c r="K25" s="1">
        <f t="shared" si="2"/>
        <v>59.424000000000888</v>
      </c>
      <c r="L25" s="1">
        <f t="shared" si="3"/>
        <v>2115.4240000000009</v>
      </c>
      <c r="M25" s="1">
        <v>5021.8549999999996</v>
      </c>
      <c r="N25" s="1">
        <v>2425.495600000002</v>
      </c>
      <c r="O25" s="1">
        <f t="shared" si="4"/>
        <v>423.0848000000002</v>
      </c>
      <c r="P25" s="5">
        <f t="shared" si="10"/>
        <v>636.4312000000009</v>
      </c>
      <c r="Q25" s="5"/>
      <c r="R25" s="14"/>
      <c r="S25" s="1">
        <f t="shared" si="6"/>
        <v>13.5</v>
      </c>
      <c r="T25" s="1">
        <f t="shared" si="7"/>
        <v>11.995736079386448</v>
      </c>
      <c r="U25" s="1">
        <v>447.33880000000011</v>
      </c>
      <c r="V25" s="1">
        <v>355.33920000000012</v>
      </c>
      <c r="W25" s="1">
        <v>349.14220000000012</v>
      </c>
      <c r="X25" s="1">
        <v>415.6354</v>
      </c>
      <c r="Y25" s="1">
        <v>451.93779999999998</v>
      </c>
      <c r="Z25" s="1">
        <v>429.30759999999992</v>
      </c>
      <c r="AA25" s="1"/>
      <c r="AB25" s="1">
        <f t="shared" si="8"/>
        <v>636.4312000000009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54</v>
      </c>
      <c r="B26" s="1" t="s">
        <v>31</v>
      </c>
      <c r="C26" s="1">
        <v>488.45400000000001</v>
      </c>
      <c r="D26" s="1">
        <v>706.8</v>
      </c>
      <c r="E26" s="1">
        <v>708.49199999999996</v>
      </c>
      <c r="F26" s="1">
        <v>422.846</v>
      </c>
      <c r="G26" s="6">
        <v>1</v>
      </c>
      <c r="H26" s="1">
        <v>60</v>
      </c>
      <c r="I26" s="1"/>
      <c r="J26" s="1">
        <v>670.9</v>
      </c>
      <c r="K26" s="1">
        <f t="shared" si="2"/>
        <v>37.591999999999985</v>
      </c>
      <c r="L26" s="1">
        <f t="shared" si="3"/>
        <v>350.33199999999994</v>
      </c>
      <c r="M26" s="1">
        <v>358.16</v>
      </c>
      <c r="N26" s="1">
        <v>328.29559999999992</v>
      </c>
      <c r="O26" s="1">
        <f t="shared" si="4"/>
        <v>70.066399999999987</v>
      </c>
      <c r="P26" s="5">
        <f>14*O26-N26-F26</f>
        <v>229.7879999999999</v>
      </c>
      <c r="Q26" s="5"/>
      <c r="R26" s="14"/>
      <c r="S26" s="1">
        <f t="shared" si="6"/>
        <v>14</v>
      </c>
      <c r="T26" s="1">
        <f t="shared" si="7"/>
        <v>10.720425196670588</v>
      </c>
      <c r="U26" s="1">
        <v>72.835599999999985</v>
      </c>
      <c r="V26" s="1">
        <v>62.811599999999999</v>
      </c>
      <c r="W26" s="1">
        <v>66.954800000000006</v>
      </c>
      <c r="X26" s="1">
        <v>78.512799999999999</v>
      </c>
      <c r="Y26" s="1">
        <v>112.1584</v>
      </c>
      <c r="Z26" s="1">
        <v>92.636400000000009</v>
      </c>
      <c r="AA26" s="1"/>
      <c r="AB26" s="1">
        <f t="shared" si="8"/>
        <v>229.7879999999999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55</v>
      </c>
      <c r="B27" s="1" t="s">
        <v>31</v>
      </c>
      <c r="C27" s="1"/>
      <c r="D27" s="1">
        <v>205.613</v>
      </c>
      <c r="E27" s="1">
        <v>205.29900000000001</v>
      </c>
      <c r="F27" s="1"/>
      <c r="G27" s="6">
        <v>0</v>
      </c>
      <c r="H27" s="1" t="e">
        <v>#N/A</v>
      </c>
      <c r="I27" s="1"/>
      <c r="J27" s="1">
        <v>207.69900000000001</v>
      </c>
      <c r="K27" s="1">
        <f t="shared" si="2"/>
        <v>-2.4000000000000057</v>
      </c>
      <c r="L27" s="1">
        <f t="shared" si="3"/>
        <v>0</v>
      </c>
      <c r="M27" s="1">
        <v>205.29900000000001</v>
      </c>
      <c r="N27" s="1"/>
      <c r="O27" s="1">
        <f t="shared" si="4"/>
        <v>0</v>
      </c>
      <c r="P27" s="5"/>
      <c r="Q27" s="5"/>
      <c r="R27" s="14"/>
      <c r="S27" s="1" t="e">
        <f t="shared" si="6"/>
        <v>#DIV/0!</v>
      </c>
      <c r="T27" s="1" t="e">
        <f t="shared" si="7"/>
        <v>#DIV/0!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/>
      <c r="AB27" s="1">
        <f t="shared" si="8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56</v>
      </c>
      <c r="B28" s="1" t="s">
        <v>31</v>
      </c>
      <c r="C28" s="1">
        <v>402.68400000000003</v>
      </c>
      <c r="D28" s="1">
        <v>648.01400000000001</v>
      </c>
      <c r="E28" s="1">
        <v>522.59799999999996</v>
      </c>
      <c r="F28" s="1">
        <v>468.79500000000002</v>
      </c>
      <c r="G28" s="6">
        <v>1</v>
      </c>
      <c r="H28" s="1">
        <v>60</v>
      </c>
      <c r="I28" s="1"/>
      <c r="J28" s="1">
        <v>509.863</v>
      </c>
      <c r="K28" s="1">
        <f t="shared" si="2"/>
        <v>12.734999999999957</v>
      </c>
      <c r="L28" s="1">
        <f t="shared" si="3"/>
        <v>317.15499999999997</v>
      </c>
      <c r="M28" s="1">
        <v>205.44300000000001</v>
      </c>
      <c r="N28" s="1">
        <v>223.3279999999998</v>
      </c>
      <c r="O28" s="1">
        <f t="shared" si="4"/>
        <v>63.430999999999997</v>
      </c>
      <c r="P28" s="5">
        <f t="shared" ref="P28:P32" si="11">13*O28-N28-F28</f>
        <v>132.48000000000008</v>
      </c>
      <c r="Q28" s="5"/>
      <c r="R28" s="14"/>
      <c r="S28" s="1">
        <f t="shared" si="6"/>
        <v>12.999999999999998</v>
      </c>
      <c r="T28" s="1">
        <f t="shared" si="7"/>
        <v>10.911431319071115</v>
      </c>
      <c r="U28" s="1">
        <v>66.657999999999987</v>
      </c>
      <c r="V28" s="1">
        <v>64.438800000000001</v>
      </c>
      <c r="W28" s="1">
        <v>64.739000000000004</v>
      </c>
      <c r="X28" s="1">
        <v>78.169200000000004</v>
      </c>
      <c r="Y28" s="1">
        <v>88.884</v>
      </c>
      <c r="Z28" s="1">
        <v>69.7684</v>
      </c>
      <c r="AA28" s="1"/>
      <c r="AB28" s="1">
        <f t="shared" si="8"/>
        <v>132.48000000000008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57</v>
      </c>
      <c r="B29" s="1" t="s">
        <v>31</v>
      </c>
      <c r="C29" s="1">
        <v>202.04400000000001</v>
      </c>
      <c r="D29" s="1">
        <v>401.86799999999999</v>
      </c>
      <c r="E29" s="1">
        <v>413.81799999999998</v>
      </c>
      <c r="F29" s="1">
        <v>155.16300000000001</v>
      </c>
      <c r="G29" s="6">
        <v>1</v>
      </c>
      <c r="H29" s="1">
        <v>35</v>
      </c>
      <c r="I29" s="1"/>
      <c r="J29" s="1">
        <v>418.76600000000002</v>
      </c>
      <c r="K29" s="1">
        <f t="shared" si="2"/>
        <v>-4.9480000000000359</v>
      </c>
      <c r="L29" s="1">
        <f t="shared" si="3"/>
        <v>212.05199999999999</v>
      </c>
      <c r="M29" s="1">
        <v>201.76599999999999</v>
      </c>
      <c r="N29" s="1">
        <v>275.81099999999998</v>
      </c>
      <c r="O29" s="1">
        <f t="shared" si="4"/>
        <v>42.410399999999996</v>
      </c>
      <c r="P29" s="5">
        <f t="shared" si="11"/>
        <v>120.3612</v>
      </c>
      <c r="Q29" s="5"/>
      <c r="R29" s="14"/>
      <c r="S29" s="1">
        <f t="shared" si="6"/>
        <v>13.000000000000002</v>
      </c>
      <c r="T29" s="1">
        <f t="shared" si="7"/>
        <v>10.161988568841606</v>
      </c>
      <c r="U29" s="1">
        <v>42.043999999999997</v>
      </c>
      <c r="V29" s="1">
        <v>32.3994</v>
      </c>
      <c r="W29" s="1">
        <v>32.412599999999998</v>
      </c>
      <c r="X29" s="1">
        <v>38.033999999999999</v>
      </c>
      <c r="Y29" s="1">
        <v>53.087400000000002</v>
      </c>
      <c r="Z29" s="1">
        <v>58.381600000000013</v>
      </c>
      <c r="AA29" s="1"/>
      <c r="AB29" s="1">
        <f t="shared" si="8"/>
        <v>120.3612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58</v>
      </c>
      <c r="B30" s="1" t="s">
        <v>31</v>
      </c>
      <c r="C30" s="1">
        <v>95.379000000000005</v>
      </c>
      <c r="D30" s="1">
        <v>29.803000000000001</v>
      </c>
      <c r="E30" s="1">
        <v>29.916</v>
      </c>
      <c r="F30" s="1">
        <v>91.242000000000004</v>
      </c>
      <c r="G30" s="6">
        <v>1</v>
      </c>
      <c r="H30" s="1">
        <v>40</v>
      </c>
      <c r="I30" s="1"/>
      <c r="J30" s="1">
        <v>32.6</v>
      </c>
      <c r="K30" s="1">
        <f t="shared" si="2"/>
        <v>-2.6840000000000011</v>
      </c>
      <c r="L30" s="1">
        <f t="shared" si="3"/>
        <v>29.916</v>
      </c>
      <c r="M30" s="1"/>
      <c r="N30" s="1"/>
      <c r="O30" s="1">
        <f t="shared" si="4"/>
        <v>5.9832000000000001</v>
      </c>
      <c r="P30" s="5"/>
      <c r="Q30" s="5"/>
      <c r="R30" s="14"/>
      <c r="S30" s="1">
        <f t="shared" si="6"/>
        <v>15.249699157641396</v>
      </c>
      <c r="T30" s="1">
        <f t="shared" si="7"/>
        <v>15.249699157641396</v>
      </c>
      <c r="U30" s="1">
        <v>4.9783999999999997</v>
      </c>
      <c r="V30" s="1">
        <v>5.8561999999999994</v>
      </c>
      <c r="W30" s="1">
        <v>6.5650000000000004</v>
      </c>
      <c r="X30" s="1">
        <v>11.4514</v>
      </c>
      <c r="Y30" s="1">
        <v>15.756</v>
      </c>
      <c r="Z30" s="1">
        <v>14.7094</v>
      </c>
      <c r="AA30" s="10" t="s">
        <v>42</v>
      </c>
      <c r="AB30" s="1">
        <f t="shared" si="8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59</v>
      </c>
      <c r="B31" s="1" t="s">
        <v>31</v>
      </c>
      <c r="C31" s="1">
        <v>207.46899999999999</v>
      </c>
      <c r="D31" s="1">
        <v>796.06</v>
      </c>
      <c r="E31" s="1">
        <v>563.08100000000002</v>
      </c>
      <c r="F31" s="1">
        <v>355.08199999999999</v>
      </c>
      <c r="G31" s="6">
        <v>1</v>
      </c>
      <c r="H31" s="1">
        <v>30</v>
      </c>
      <c r="I31" s="1"/>
      <c r="J31" s="1">
        <v>548.41399999999999</v>
      </c>
      <c r="K31" s="1">
        <f t="shared" si="2"/>
        <v>14.66700000000003</v>
      </c>
      <c r="L31" s="1">
        <f t="shared" si="3"/>
        <v>307.06700000000001</v>
      </c>
      <c r="M31" s="1">
        <v>256.01400000000001</v>
      </c>
      <c r="N31" s="1">
        <v>270.01199999999989</v>
      </c>
      <c r="O31" s="1">
        <f t="shared" si="4"/>
        <v>61.413400000000003</v>
      </c>
      <c r="P31" s="5">
        <f t="shared" si="11"/>
        <v>173.28020000000026</v>
      </c>
      <c r="Q31" s="5"/>
      <c r="R31" s="14"/>
      <c r="S31" s="1">
        <f t="shared" si="6"/>
        <v>13</v>
      </c>
      <c r="T31" s="1">
        <f t="shared" si="7"/>
        <v>10.178462680783017</v>
      </c>
      <c r="U31" s="1">
        <v>63.456999999999987</v>
      </c>
      <c r="V31" s="1">
        <v>58.918199999999999</v>
      </c>
      <c r="W31" s="1">
        <v>59.174999999999997</v>
      </c>
      <c r="X31" s="1">
        <v>58.203200000000002</v>
      </c>
      <c r="Y31" s="1">
        <v>62.223799999999997</v>
      </c>
      <c r="Z31" s="1">
        <v>76.863600000000005</v>
      </c>
      <c r="AA31" s="1"/>
      <c r="AB31" s="1">
        <f t="shared" si="8"/>
        <v>173.28020000000026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60</v>
      </c>
      <c r="B32" s="1" t="s">
        <v>31</v>
      </c>
      <c r="C32" s="1">
        <v>304.79599999999999</v>
      </c>
      <c r="D32" s="1">
        <v>1162.193</v>
      </c>
      <c r="E32" s="1">
        <v>891.95500000000004</v>
      </c>
      <c r="F32" s="1">
        <v>488.90699999999998</v>
      </c>
      <c r="G32" s="6">
        <v>1</v>
      </c>
      <c r="H32" s="1">
        <v>30</v>
      </c>
      <c r="I32" s="1"/>
      <c r="J32" s="1">
        <v>874.31899999999996</v>
      </c>
      <c r="K32" s="1">
        <f t="shared" si="2"/>
        <v>17.636000000000081</v>
      </c>
      <c r="L32" s="1">
        <f t="shared" si="3"/>
        <v>384.43600000000004</v>
      </c>
      <c r="M32" s="1">
        <v>507.51900000000001</v>
      </c>
      <c r="N32" s="1">
        <v>280.90120000000002</v>
      </c>
      <c r="O32" s="1">
        <f t="shared" si="4"/>
        <v>76.887200000000007</v>
      </c>
      <c r="P32" s="5">
        <f t="shared" si="11"/>
        <v>229.72540000000009</v>
      </c>
      <c r="Q32" s="5"/>
      <c r="R32" s="14"/>
      <c r="S32" s="1">
        <f t="shared" si="6"/>
        <v>12.999999999999998</v>
      </c>
      <c r="T32" s="1">
        <f t="shared" si="7"/>
        <v>10.012176279016531</v>
      </c>
      <c r="U32" s="1">
        <v>77.4452</v>
      </c>
      <c r="V32" s="1">
        <v>77.057400000000001</v>
      </c>
      <c r="W32" s="1">
        <v>78.877399999999994</v>
      </c>
      <c r="X32" s="1">
        <v>63.402600000000007</v>
      </c>
      <c r="Y32" s="1">
        <v>78.985600000000019</v>
      </c>
      <c r="Z32" s="1">
        <v>98.29800000000003</v>
      </c>
      <c r="AA32" s="1"/>
      <c r="AB32" s="1">
        <f t="shared" si="8"/>
        <v>229.72540000000009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61</v>
      </c>
      <c r="B33" s="1" t="s">
        <v>31</v>
      </c>
      <c r="C33" s="1">
        <v>94.591999999999999</v>
      </c>
      <c r="D33" s="1">
        <v>740.30600000000004</v>
      </c>
      <c r="E33" s="1">
        <v>354.00299999999999</v>
      </c>
      <c r="F33" s="1">
        <v>420.50200000000001</v>
      </c>
      <c r="G33" s="6">
        <v>1</v>
      </c>
      <c r="H33" s="1">
        <v>30</v>
      </c>
      <c r="I33" s="1"/>
      <c r="J33" s="1">
        <v>343.67700000000002</v>
      </c>
      <c r="K33" s="1">
        <f t="shared" si="2"/>
        <v>10.325999999999965</v>
      </c>
      <c r="L33" s="1">
        <f t="shared" si="3"/>
        <v>143.62599999999998</v>
      </c>
      <c r="M33" s="1">
        <v>210.37700000000001</v>
      </c>
      <c r="N33" s="1"/>
      <c r="O33" s="1">
        <f t="shared" si="4"/>
        <v>28.725199999999994</v>
      </c>
      <c r="P33" s="5"/>
      <c r="Q33" s="5"/>
      <c r="R33" s="14"/>
      <c r="S33" s="1">
        <f t="shared" si="6"/>
        <v>14.638784064166659</v>
      </c>
      <c r="T33" s="1">
        <f t="shared" si="7"/>
        <v>14.638784064166659</v>
      </c>
      <c r="U33" s="1">
        <v>26.547399999999989</v>
      </c>
      <c r="V33" s="1">
        <v>49.217399999999998</v>
      </c>
      <c r="W33" s="1">
        <v>36.796599999999998</v>
      </c>
      <c r="X33" s="1">
        <v>9.9216000000000015</v>
      </c>
      <c r="Y33" s="1">
        <v>22.569600000000001</v>
      </c>
      <c r="Z33" s="1">
        <v>33.547199999999997</v>
      </c>
      <c r="AA33" s="1"/>
      <c r="AB33" s="1">
        <f t="shared" si="8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62</v>
      </c>
      <c r="B34" s="1" t="s">
        <v>31</v>
      </c>
      <c r="C34" s="1"/>
      <c r="D34" s="1">
        <v>3.89</v>
      </c>
      <c r="E34" s="1">
        <v>1.294</v>
      </c>
      <c r="F34" s="1"/>
      <c r="G34" s="6">
        <v>0</v>
      </c>
      <c r="H34" s="1" t="e">
        <v>#N/A</v>
      </c>
      <c r="I34" s="1"/>
      <c r="J34" s="1"/>
      <c r="K34" s="1">
        <f t="shared" si="2"/>
        <v>1.294</v>
      </c>
      <c r="L34" s="1">
        <f t="shared" si="3"/>
        <v>1.294</v>
      </c>
      <c r="M34" s="1"/>
      <c r="N34" s="1"/>
      <c r="O34" s="1">
        <f t="shared" si="4"/>
        <v>0.25880000000000003</v>
      </c>
      <c r="P34" s="5"/>
      <c r="Q34" s="5"/>
      <c r="R34" s="14"/>
      <c r="S34" s="1">
        <f t="shared" si="6"/>
        <v>0</v>
      </c>
      <c r="T34" s="1">
        <f t="shared" si="7"/>
        <v>0</v>
      </c>
      <c r="U34" s="1">
        <v>0.77800000000000002</v>
      </c>
      <c r="V34" s="1">
        <v>0.51919999999999999</v>
      </c>
      <c r="W34" s="1">
        <v>0</v>
      </c>
      <c r="X34" s="1">
        <v>0</v>
      </c>
      <c r="Y34" s="1">
        <v>0</v>
      </c>
      <c r="Z34" s="1">
        <v>0</v>
      </c>
      <c r="AA34" s="1" t="s">
        <v>63</v>
      </c>
      <c r="AB34" s="1">
        <f t="shared" si="8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64</v>
      </c>
      <c r="B35" s="1" t="s">
        <v>31</v>
      </c>
      <c r="C35" s="1">
        <v>785.87</v>
      </c>
      <c r="D35" s="1">
        <v>1660.8230000000001</v>
      </c>
      <c r="E35" s="1">
        <v>1331.9760000000001</v>
      </c>
      <c r="F35" s="1">
        <v>1007.8339999999999</v>
      </c>
      <c r="G35" s="6">
        <v>1</v>
      </c>
      <c r="H35" s="1">
        <v>40</v>
      </c>
      <c r="I35" s="1"/>
      <c r="J35" s="1">
        <v>1255.047</v>
      </c>
      <c r="K35" s="1">
        <f t="shared" si="2"/>
        <v>76.929000000000087</v>
      </c>
      <c r="L35" s="1">
        <f t="shared" si="3"/>
        <v>719.92900000000009</v>
      </c>
      <c r="M35" s="1">
        <v>612.04700000000003</v>
      </c>
      <c r="N35" s="1">
        <v>417.05599999999959</v>
      </c>
      <c r="O35" s="1">
        <f t="shared" si="4"/>
        <v>143.98580000000001</v>
      </c>
      <c r="P35" s="5">
        <f t="shared" ref="P35:P41" si="12">13*O35-N35-F35</f>
        <v>446.92540000000065</v>
      </c>
      <c r="Q35" s="5"/>
      <c r="R35" s="14"/>
      <c r="S35" s="1">
        <f t="shared" si="6"/>
        <v>12.999999999999998</v>
      </c>
      <c r="T35" s="1">
        <f t="shared" si="7"/>
        <v>9.8960453044675187</v>
      </c>
      <c r="U35" s="1">
        <v>140.73599999999999</v>
      </c>
      <c r="V35" s="1">
        <v>141.42679999999999</v>
      </c>
      <c r="W35" s="1">
        <v>124.70820000000001</v>
      </c>
      <c r="X35" s="1">
        <v>116.6054</v>
      </c>
      <c r="Y35" s="1">
        <v>179.0428</v>
      </c>
      <c r="Z35" s="1">
        <v>193.2166</v>
      </c>
      <c r="AA35" s="1" t="s">
        <v>65</v>
      </c>
      <c r="AB35" s="1">
        <f t="shared" si="8"/>
        <v>446.92540000000065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66</v>
      </c>
      <c r="B36" s="1" t="s">
        <v>31</v>
      </c>
      <c r="C36" s="1">
        <v>136.298</v>
      </c>
      <c r="D36" s="1">
        <v>1394.212</v>
      </c>
      <c r="E36" s="1">
        <v>1139.1220000000001</v>
      </c>
      <c r="F36" s="1">
        <v>334.57499999999999</v>
      </c>
      <c r="G36" s="6">
        <v>1</v>
      </c>
      <c r="H36" s="1">
        <v>35</v>
      </c>
      <c r="I36" s="1"/>
      <c r="J36" s="1">
        <v>1102.7550000000001</v>
      </c>
      <c r="K36" s="1">
        <f t="shared" si="2"/>
        <v>36.366999999999962</v>
      </c>
      <c r="L36" s="1">
        <f t="shared" si="3"/>
        <v>225.26700000000005</v>
      </c>
      <c r="M36" s="1">
        <v>913.85500000000002</v>
      </c>
      <c r="N36" s="1">
        <v>35.300199999999791</v>
      </c>
      <c r="O36" s="1">
        <f t="shared" si="4"/>
        <v>45.053400000000011</v>
      </c>
      <c r="P36" s="5">
        <f t="shared" si="12"/>
        <v>215.81900000000036</v>
      </c>
      <c r="Q36" s="5"/>
      <c r="R36" s="14"/>
      <c r="S36" s="1">
        <f t="shared" si="6"/>
        <v>13</v>
      </c>
      <c r="T36" s="1">
        <f t="shared" si="7"/>
        <v>8.2097067036006095</v>
      </c>
      <c r="U36" s="1">
        <v>40.747199999999978</v>
      </c>
      <c r="V36" s="1">
        <v>49.268799999999999</v>
      </c>
      <c r="W36" s="1">
        <v>38.40079999999999</v>
      </c>
      <c r="X36" s="1">
        <v>38.170200000000023</v>
      </c>
      <c r="Y36" s="1">
        <v>50.45500000000002</v>
      </c>
      <c r="Z36" s="1">
        <v>55.249799999999979</v>
      </c>
      <c r="AA36" s="1"/>
      <c r="AB36" s="1">
        <f t="shared" si="8"/>
        <v>215.81900000000036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67</v>
      </c>
      <c r="B37" s="1" t="s">
        <v>31</v>
      </c>
      <c r="C37" s="1">
        <v>190.958</v>
      </c>
      <c r="D37" s="1">
        <v>225.62299999999999</v>
      </c>
      <c r="E37" s="1">
        <v>91.355999999999995</v>
      </c>
      <c r="F37" s="1">
        <v>302.57</v>
      </c>
      <c r="G37" s="6">
        <v>1</v>
      </c>
      <c r="H37" s="1">
        <v>45</v>
      </c>
      <c r="I37" s="1"/>
      <c r="J37" s="1">
        <v>86.2</v>
      </c>
      <c r="K37" s="1">
        <f t="shared" ref="K37:K68" si="13">E37-J37</f>
        <v>5.1559999999999917</v>
      </c>
      <c r="L37" s="1">
        <f t="shared" si="3"/>
        <v>91.355999999999995</v>
      </c>
      <c r="M37" s="1"/>
      <c r="N37" s="1"/>
      <c r="O37" s="1">
        <f t="shared" si="4"/>
        <v>18.2712</v>
      </c>
      <c r="P37" s="5"/>
      <c r="Q37" s="5"/>
      <c r="R37" s="14"/>
      <c r="S37" s="1">
        <f t="shared" si="6"/>
        <v>16.559941328429439</v>
      </c>
      <c r="T37" s="1">
        <f t="shared" si="7"/>
        <v>16.559941328429439</v>
      </c>
      <c r="U37" s="1">
        <v>17.834199999999999</v>
      </c>
      <c r="V37" s="1">
        <v>30.6004</v>
      </c>
      <c r="W37" s="1">
        <v>31.204599999999999</v>
      </c>
      <c r="X37" s="1">
        <v>27.010200000000001</v>
      </c>
      <c r="Y37" s="1">
        <v>35.683599999999998</v>
      </c>
      <c r="Z37" s="1">
        <v>31.813400000000001</v>
      </c>
      <c r="AA37" s="10" t="s">
        <v>42</v>
      </c>
      <c r="AB37" s="1">
        <f t="shared" si="8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68</v>
      </c>
      <c r="B38" s="1" t="s">
        <v>31</v>
      </c>
      <c r="C38" s="1">
        <v>75.745000000000005</v>
      </c>
      <c r="D38" s="1">
        <v>124.29600000000001</v>
      </c>
      <c r="E38" s="1">
        <v>134.935</v>
      </c>
      <c r="F38" s="1">
        <v>53.143999999999998</v>
      </c>
      <c r="G38" s="6">
        <v>1</v>
      </c>
      <c r="H38" s="1">
        <v>30</v>
      </c>
      <c r="I38" s="1"/>
      <c r="J38" s="1">
        <v>130.768</v>
      </c>
      <c r="K38" s="1">
        <f t="shared" si="13"/>
        <v>4.1670000000000016</v>
      </c>
      <c r="L38" s="1">
        <f t="shared" si="3"/>
        <v>95.567000000000007</v>
      </c>
      <c r="M38" s="1">
        <v>39.368000000000002</v>
      </c>
      <c r="N38" s="1">
        <v>153.58600000000001</v>
      </c>
      <c r="O38" s="1">
        <f t="shared" si="4"/>
        <v>19.113400000000002</v>
      </c>
      <c r="P38" s="5">
        <f t="shared" si="12"/>
        <v>41.744200000000014</v>
      </c>
      <c r="Q38" s="5"/>
      <c r="R38" s="14"/>
      <c r="S38" s="1">
        <f t="shared" si="6"/>
        <v>13</v>
      </c>
      <c r="T38" s="1">
        <f t="shared" si="7"/>
        <v>10.815972040557932</v>
      </c>
      <c r="U38" s="1">
        <v>20.931000000000001</v>
      </c>
      <c r="V38" s="1">
        <v>12.282999999999999</v>
      </c>
      <c r="W38" s="1">
        <v>10.932600000000001</v>
      </c>
      <c r="X38" s="1">
        <v>3.3298000000000001</v>
      </c>
      <c r="Y38" s="1">
        <v>7.227199999999999</v>
      </c>
      <c r="Z38" s="1">
        <v>15.236800000000001</v>
      </c>
      <c r="AA38" s="1"/>
      <c r="AB38" s="1">
        <f t="shared" si="8"/>
        <v>41.744200000000014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69</v>
      </c>
      <c r="B39" s="1" t="s">
        <v>31</v>
      </c>
      <c r="C39" s="1">
        <v>337.17399999999998</v>
      </c>
      <c r="D39" s="1">
        <v>1462.232</v>
      </c>
      <c r="E39" s="1">
        <v>972.2</v>
      </c>
      <c r="F39" s="1">
        <v>735.71299999999997</v>
      </c>
      <c r="G39" s="6">
        <v>1</v>
      </c>
      <c r="H39" s="1">
        <v>45</v>
      </c>
      <c r="I39" s="1"/>
      <c r="J39" s="1">
        <v>973.01</v>
      </c>
      <c r="K39" s="1">
        <f t="shared" si="13"/>
        <v>-0.80999999999994543</v>
      </c>
      <c r="L39" s="1">
        <f t="shared" si="3"/>
        <v>369.69000000000005</v>
      </c>
      <c r="M39" s="1">
        <v>602.51</v>
      </c>
      <c r="N39" s="1">
        <v>34.110400000000027</v>
      </c>
      <c r="O39" s="1">
        <f t="shared" si="4"/>
        <v>73.938000000000017</v>
      </c>
      <c r="P39" s="5">
        <f t="shared" si="12"/>
        <v>191.37060000000019</v>
      </c>
      <c r="Q39" s="5"/>
      <c r="R39" s="14"/>
      <c r="S39" s="1">
        <f t="shared" si="6"/>
        <v>13</v>
      </c>
      <c r="T39" s="1">
        <f t="shared" si="7"/>
        <v>10.411742270551001</v>
      </c>
      <c r="U39" s="1">
        <v>76.715400000000002</v>
      </c>
      <c r="V39" s="1">
        <v>91.602200000000011</v>
      </c>
      <c r="W39" s="1">
        <v>93.59</v>
      </c>
      <c r="X39" s="1">
        <v>87.693799999999982</v>
      </c>
      <c r="Y39" s="1">
        <v>88.398999999999987</v>
      </c>
      <c r="Z39" s="1">
        <v>94.1858</v>
      </c>
      <c r="AA39" s="1"/>
      <c r="AB39" s="1">
        <f t="shared" si="8"/>
        <v>191.37060000000019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70</v>
      </c>
      <c r="B40" s="1" t="s">
        <v>31</v>
      </c>
      <c r="C40" s="1">
        <v>325.17599999999999</v>
      </c>
      <c r="D40" s="1">
        <v>635.46500000000003</v>
      </c>
      <c r="E40" s="1">
        <v>499.82299999999998</v>
      </c>
      <c r="F40" s="1">
        <v>397.02</v>
      </c>
      <c r="G40" s="6">
        <v>1</v>
      </c>
      <c r="H40" s="1">
        <v>45</v>
      </c>
      <c r="I40" s="1"/>
      <c r="J40" s="1">
        <v>488.61700000000002</v>
      </c>
      <c r="K40" s="1">
        <f t="shared" si="13"/>
        <v>11.20599999999996</v>
      </c>
      <c r="L40" s="1">
        <f t="shared" si="3"/>
        <v>294.80599999999998</v>
      </c>
      <c r="M40" s="1">
        <v>205.017</v>
      </c>
      <c r="N40" s="1">
        <v>189.97939999999991</v>
      </c>
      <c r="O40" s="1">
        <f t="shared" si="4"/>
        <v>58.961199999999998</v>
      </c>
      <c r="P40" s="5">
        <f t="shared" si="12"/>
        <v>179.49620000000004</v>
      </c>
      <c r="Q40" s="5"/>
      <c r="R40" s="14"/>
      <c r="S40" s="1">
        <f t="shared" si="6"/>
        <v>13</v>
      </c>
      <c r="T40" s="1">
        <f t="shared" si="7"/>
        <v>9.9556895042841731</v>
      </c>
      <c r="U40" s="1">
        <v>58.607399999999998</v>
      </c>
      <c r="V40" s="1">
        <v>57.0822</v>
      </c>
      <c r="W40" s="1">
        <v>63.013199999999998</v>
      </c>
      <c r="X40" s="1">
        <v>62.393599999999992</v>
      </c>
      <c r="Y40" s="1">
        <v>75.616799999999998</v>
      </c>
      <c r="Z40" s="1">
        <v>78.881600000000006</v>
      </c>
      <c r="AA40" s="1"/>
      <c r="AB40" s="1">
        <f t="shared" si="8"/>
        <v>179.49620000000004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71</v>
      </c>
      <c r="B41" s="1" t="s">
        <v>31</v>
      </c>
      <c r="C41" s="1">
        <v>383.072</v>
      </c>
      <c r="D41" s="1">
        <v>123.65600000000001</v>
      </c>
      <c r="E41" s="1">
        <v>430.322</v>
      </c>
      <c r="F41" s="1">
        <v>35.695</v>
      </c>
      <c r="G41" s="6">
        <v>1</v>
      </c>
      <c r="H41" s="1">
        <v>45</v>
      </c>
      <c r="I41" s="1"/>
      <c r="J41" s="1">
        <v>415.351</v>
      </c>
      <c r="K41" s="1">
        <f t="shared" si="13"/>
        <v>14.971000000000004</v>
      </c>
      <c r="L41" s="1">
        <f t="shared" si="3"/>
        <v>136.46300000000002</v>
      </c>
      <c r="M41" s="1">
        <v>293.85899999999998</v>
      </c>
      <c r="N41" s="1">
        <v>189.5386</v>
      </c>
      <c r="O41" s="1">
        <f t="shared" si="4"/>
        <v>27.292600000000004</v>
      </c>
      <c r="P41" s="5">
        <f t="shared" si="12"/>
        <v>129.57020000000003</v>
      </c>
      <c r="Q41" s="5"/>
      <c r="R41" s="14"/>
      <c r="S41" s="1">
        <f t="shared" si="6"/>
        <v>12.999999999999998</v>
      </c>
      <c r="T41" s="1">
        <f t="shared" si="7"/>
        <v>8.252551973795093</v>
      </c>
      <c r="U41" s="1">
        <v>28.436399999999999</v>
      </c>
      <c r="V41" s="1">
        <v>21.615400000000001</v>
      </c>
      <c r="W41" s="1">
        <v>21.292000000000002</v>
      </c>
      <c r="X41" s="1">
        <v>26.4224</v>
      </c>
      <c r="Y41" s="1">
        <v>45.4574</v>
      </c>
      <c r="Z41" s="1">
        <v>48.153199999999998</v>
      </c>
      <c r="AA41" s="1"/>
      <c r="AB41" s="1">
        <f t="shared" si="8"/>
        <v>129.57020000000003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72</v>
      </c>
      <c r="B42" s="1" t="s">
        <v>31</v>
      </c>
      <c r="C42" s="1"/>
      <c r="D42" s="1">
        <v>25.57</v>
      </c>
      <c r="E42" s="1">
        <v>25.57</v>
      </c>
      <c r="F42" s="1"/>
      <c r="G42" s="6">
        <v>0</v>
      </c>
      <c r="H42" s="1" t="e">
        <v>#N/A</v>
      </c>
      <c r="I42" s="1"/>
      <c r="J42" s="1">
        <v>25.57</v>
      </c>
      <c r="K42" s="1">
        <f t="shared" si="13"/>
        <v>0</v>
      </c>
      <c r="L42" s="1">
        <f t="shared" si="3"/>
        <v>0</v>
      </c>
      <c r="M42" s="1">
        <v>25.57</v>
      </c>
      <c r="N42" s="1"/>
      <c r="O42" s="1">
        <f t="shared" si="4"/>
        <v>0</v>
      </c>
      <c r="P42" s="5"/>
      <c r="Q42" s="5"/>
      <c r="R42" s="14"/>
      <c r="S42" s="1" t="e">
        <f t="shared" si="6"/>
        <v>#DIV/0!</v>
      </c>
      <c r="T42" s="1" t="e">
        <f t="shared" si="7"/>
        <v>#DIV/0!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/>
      <c r="AB42" s="1">
        <f t="shared" si="8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73</v>
      </c>
      <c r="B43" s="1" t="s">
        <v>31</v>
      </c>
      <c r="C43" s="1">
        <v>10.223000000000001</v>
      </c>
      <c r="D43" s="1">
        <v>194.155</v>
      </c>
      <c r="E43" s="1">
        <v>129.179</v>
      </c>
      <c r="F43" s="1">
        <v>73.009</v>
      </c>
      <c r="G43" s="6">
        <v>1</v>
      </c>
      <c r="H43" s="1">
        <v>35</v>
      </c>
      <c r="I43" s="1"/>
      <c r="J43" s="1">
        <v>132.07300000000001</v>
      </c>
      <c r="K43" s="1">
        <f t="shared" si="13"/>
        <v>-2.8940000000000055</v>
      </c>
      <c r="L43" s="1">
        <f t="shared" si="3"/>
        <v>30.406000000000006</v>
      </c>
      <c r="M43" s="1">
        <v>98.772999999999996</v>
      </c>
      <c r="N43" s="1"/>
      <c r="O43" s="1">
        <f t="shared" si="4"/>
        <v>6.0812000000000008</v>
      </c>
      <c r="P43" s="5"/>
      <c r="Q43" s="5"/>
      <c r="R43" s="14"/>
      <c r="S43" s="1">
        <f t="shared" si="6"/>
        <v>12.005689666513186</v>
      </c>
      <c r="T43" s="1">
        <f t="shared" si="7"/>
        <v>12.005689666513186</v>
      </c>
      <c r="U43" s="1">
        <v>5.0796000000000019</v>
      </c>
      <c r="V43" s="1">
        <v>5.6182000000000016</v>
      </c>
      <c r="W43" s="1">
        <v>5.618599999999998</v>
      </c>
      <c r="X43" s="1">
        <v>11.021800000000001</v>
      </c>
      <c r="Y43" s="1">
        <v>12.6158</v>
      </c>
      <c r="Z43" s="1">
        <v>6.8863999999999974</v>
      </c>
      <c r="AA43" s="1"/>
      <c r="AB43" s="1">
        <f t="shared" si="8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74</v>
      </c>
      <c r="B44" s="1" t="s">
        <v>36</v>
      </c>
      <c r="C44" s="1">
        <v>364</v>
      </c>
      <c r="D44" s="1">
        <v>534</v>
      </c>
      <c r="E44" s="1">
        <v>440</v>
      </c>
      <c r="F44" s="1">
        <v>365</v>
      </c>
      <c r="G44" s="6">
        <v>0.4</v>
      </c>
      <c r="H44" s="1">
        <v>45</v>
      </c>
      <c r="I44" s="1"/>
      <c r="J44" s="1">
        <v>441</v>
      </c>
      <c r="K44" s="1">
        <f t="shared" si="13"/>
        <v>-1</v>
      </c>
      <c r="L44" s="1">
        <f t="shared" si="3"/>
        <v>440</v>
      </c>
      <c r="M44" s="1"/>
      <c r="N44" s="1">
        <v>468</v>
      </c>
      <c r="O44" s="1">
        <f t="shared" si="4"/>
        <v>88</v>
      </c>
      <c r="P44" s="5">
        <f t="shared" ref="P44" si="14">13*O44-N44-F44</f>
        <v>311</v>
      </c>
      <c r="Q44" s="5"/>
      <c r="R44" s="14"/>
      <c r="S44" s="1">
        <f t="shared" si="6"/>
        <v>13</v>
      </c>
      <c r="T44" s="1">
        <f t="shared" si="7"/>
        <v>9.4659090909090917</v>
      </c>
      <c r="U44" s="1">
        <v>85</v>
      </c>
      <c r="V44" s="1">
        <v>66.400000000000006</v>
      </c>
      <c r="W44" s="1">
        <v>63.6</v>
      </c>
      <c r="X44" s="1">
        <v>23</v>
      </c>
      <c r="Y44" s="1">
        <v>23.8</v>
      </c>
      <c r="Z44" s="1">
        <v>59.8</v>
      </c>
      <c r="AA44" s="1"/>
      <c r="AB44" s="1">
        <f t="shared" si="8"/>
        <v>124.4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75</v>
      </c>
      <c r="B45" s="1" t="s">
        <v>31</v>
      </c>
      <c r="C45" s="1"/>
      <c r="D45" s="1">
        <v>161.44300000000001</v>
      </c>
      <c r="E45" s="1">
        <v>161.44300000000001</v>
      </c>
      <c r="F45" s="1"/>
      <c r="G45" s="6">
        <v>0</v>
      </c>
      <c r="H45" s="1" t="e">
        <v>#N/A</v>
      </c>
      <c r="I45" s="1"/>
      <c r="J45" s="1">
        <v>161.44300000000001</v>
      </c>
      <c r="K45" s="1">
        <f t="shared" si="13"/>
        <v>0</v>
      </c>
      <c r="L45" s="1">
        <f t="shared" si="3"/>
        <v>0</v>
      </c>
      <c r="M45" s="1">
        <v>161.44300000000001</v>
      </c>
      <c r="N45" s="1"/>
      <c r="O45" s="1">
        <f t="shared" si="4"/>
        <v>0</v>
      </c>
      <c r="P45" s="5"/>
      <c r="Q45" s="5"/>
      <c r="R45" s="14"/>
      <c r="S45" s="1" t="e">
        <f t="shared" si="6"/>
        <v>#DIV/0!</v>
      </c>
      <c r="T45" s="1" t="e">
        <f t="shared" si="7"/>
        <v>#DIV/0!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/>
      <c r="AB45" s="1">
        <f t="shared" si="8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76</v>
      </c>
      <c r="B46" s="1" t="s">
        <v>31</v>
      </c>
      <c r="C46" s="1">
        <v>360.77600000000001</v>
      </c>
      <c r="D46" s="1">
        <v>295.57799999999997</v>
      </c>
      <c r="E46" s="1">
        <v>407.851</v>
      </c>
      <c r="F46" s="1">
        <v>203.34100000000001</v>
      </c>
      <c r="G46" s="6">
        <v>1</v>
      </c>
      <c r="H46" s="1">
        <v>40</v>
      </c>
      <c r="I46" s="1"/>
      <c r="J46" s="1">
        <v>404.63299999999998</v>
      </c>
      <c r="K46" s="1">
        <f t="shared" si="13"/>
        <v>3.2180000000000177</v>
      </c>
      <c r="L46" s="1">
        <f t="shared" si="3"/>
        <v>204.518</v>
      </c>
      <c r="M46" s="1">
        <v>203.333</v>
      </c>
      <c r="N46" s="1">
        <v>192.89179999999999</v>
      </c>
      <c r="O46" s="1">
        <f t="shared" si="4"/>
        <v>40.903599999999997</v>
      </c>
      <c r="P46" s="5">
        <f t="shared" ref="P46:P59" si="15">13*O46-N46-F46</f>
        <v>135.51400000000001</v>
      </c>
      <c r="Q46" s="5"/>
      <c r="R46" s="14"/>
      <c r="S46" s="1">
        <f t="shared" si="6"/>
        <v>13.000000000000002</v>
      </c>
      <c r="T46" s="1">
        <f t="shared" si="7"/>
        <v>9.6869908761087054</v>
      </c>
      <c r="U46" s="1">
        <v>40.099800000000002</v>
      </c>
      <c r="V46" s="1">
        <v>28.884</v>
      </c>
      <c r="W46" s="1">
        <v>34.991599999999998</v>
      </c>
      <c r="X46" s="1">
        <v>42.255600000000001</v>
      </c>
      <c r="Y46" s="1">
        <v>35.539199999999987</v>
      </c>
      <c r="Z46" s="1">
        <v>34.306600000000003</v>
      </c>
      <c r="AA46" s="1"/>
      <c r="AB46" s="1">
        <f t="shared" si="8"/>
        <v>135.51400000000001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77</v>
      </c>
      <c r="B47" s="1" t="s">
        <v>36</v>
      </c>
      <c r="C47" s="1">
        <v>205</v>
      </c>
      <c r="D47" s="1">
        <v>920</v>
      </c>
      <c r="E47" s="1">
        <v>478</v>
      </c>
      <c r="F47" s="1">
        <v>526</v>
      </c>
      <c r="G47" s="6">
        <v>0.4</v>
      </c>
      <c r="H47" s="1">
        <v>40</v>
      </c>
      <c r="I47" s="1"/>
      <c r="J47" s="1">
        <v>507</v>
      </c>
      <c r="K47" s="1">
        <f t="shared" si="13"/>
        <v>-29</v>
      </c>
      <c r="L47" s="1">
        <f t="shared" si="3"/>
        <v>238</v>
      </c>
      <c r="M47" s="1">
        <v>240</v>
      </c>
      <c r="N47" s="1"/>
      <c r="O47" s="1">
        <f t="shared" si="4"/>
        <v>47.6</v>
      </c>
      <c r="P47" s="5">
        <f t="shared" si="15"/>
        <v>92.800000000000068</v>
      </c>
      <c r="Q47" s="5"/>
      <c r="R47" s="14"/>
      <c r="S47" s="1">
        <f t="shared" si="6"/>
        <v>13.000000000000002</v>
      </c>
      <c r="T47" s="1">
        <f t="shared" si="7"/>
        <v>11.050420168067227</v>
      </c>
      <c r="U47" s="1">
        <v>50.2</v>
      </c>
      <c r="V47" s="1">
        <v>63.2</v>
      </c>
      <c r="W47" s="1">
        <v>46.4</v>
      </c>
      <c r="X47" s="1">
        <v>19.600000000000001</v>
      </c>
      <c r="Y47" s="1">
        <v>0</v>
      </c>
      <c r="Z47" s="1">
        <v>46.6</v>
      </c>
      <c r="AA47" s="1"/>
      <c r="AB47" s="1">
        <f t="shared" si="8"/>
        <v>37.120000000000026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78</v>
      </c>
      <c r="B48" s="1" t="s">
        <v>36</v>
      </c>
      <c r="C48" s="1">
        <v>759</v>
      </c>
      <c r="D48" s="1">
        <v>781</v>
      </c>
      <c r="E48" s="1">
        <v>911</v>
      </c>
      <c r="F48" s="1">
        <v>471</v>
      </c>
      <c r="G48" s="6">
        <v>0.4</v>
      </c>
      <c r="H48" s="1">
        <v>45</v>
      </c>
      <c r="I48" s="1"/>
      <c r="J48" s="1">
        <v>739</v>
      </c>
      <c r="K48" s="1">
        <f t="shared" si="13"/>
        <v>172</v>
      </c>
      <c r="L48" s="1">
        <f t="shared" si="3"/>
        <v>749</v>
      </c>
      <c r="M48" s="1">
        <v>162</v>
      </c>
      <c r="N48" s="1">
        <v>1031.5999999999999</v>
      </c>
      <c r="O48" s="1">
        <f t="shared" si="4"/>
        <v>149.80000000000001</v>
      </c>
      <c r="P48" s="5">
        <f t="shared" si="15"/>
        <v>444.80000000000018</v>
      </c>
      <c r="Q48" s="5"/>
      <c r="R48" s="14"/>
      <c r="S48" s="1">
        <f t="shared" si="6"/>
        <v>13</v>
      </c>
      <c r="T48" s="1">
        <f t="shared" si="7"/>
        <v>10.030707610146861</v>
      </c>
      <c r="U48" s="1">
        <v>150.6</v>
      </c>
      <c r="V48" s="1">
        <v>99</v>
      </c>
      <c r="W48" s="1">
        <v>111</v>
      </c>
      <c r="X48" s="1">
        <v>134</v>
      </c>
      <c r="Y48" s="1">
        <v>139</v>
      </c>
      <c r="Z48" s="1">
        <v>78.685599999999994</v>
      </c>
      <c r="AA48" s="1"/>
      <c r="AB48" s="1">
        <f t="shared" si="8"/>
        <v>177.92000000000007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79</v>
      </c>
      <c r="B49" s="1" t="s">
        <v>36</v>
      </c>
      <c r="C49" s="1">
        <v>1152</v>
      </c>
      <c r="D49" s="1">
        <v>595</v>
      </c>
      <c r="E49" s="1">
        <v>984</v>
      </c>
      <c r="F49" s="1">
        <v>635</v>
      </c>
      <c r="G49" s="6">
        <v>0.4</v>
      </c>
      <c r="H49" s="1">
        <v>40</v>
      </c>
      <c r="I49" s="1"/>
      <c r="J49" s="1">
        <v>968</v>
      </c>
      <c r="K49" s="1">
        <f t="shared" si="13"/>
        <v>16</v>
      </c>
      <c r="L49" s="1">
        <f t="shared" si="3"/>
        <v>744</v>
      </c>
      <c r="M49" s="1">
        <v>240</v>
      </c>
      <c r="N49" s="1">
        <v>918.59999999999991</v>
      </c>
      <c r="O49" s="1">
        <f t="shared" si="4"/>
        <v>148.80000000000001</v>
      </c>
      <c r="P49" s="5">
        <f t="shared" si="15"/>
        <v>380.80000000000018</v>
      </c>
      <c r="Q49" s="5"/>
      <c r="R49" s="14"/>
      <c r="S49" s="1">
        <f t="shared" si="6"/>
        <v>13</v>
      </c>
      <c r="T49" s="1">
        <f t="shared" si="7"/>
        <v>10.440860215053762</v>
      </c>
      <c r="U49" s="1">
        <v>151.6</v>
      </c>
      <c r="V49" s="1">
        <v>114.4</v>
      </c>
      <c r="W49" s="1">
        <v>91.8</v>
      </c>
      <c r="X49" s="1">
        <v>149.4</v>
      </c>
      <c r="Y49" s="1">
        <v>228.4</v>
      </c>
      <c r="Z49" s="1">
        <v>210.2</v>
      </c>
      <c r="AA49" s="1"/>
      <c r="AB49" s="1">
        <f t="shared" si="8"/>
        <v>152.32000000000008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80</v>
      </c>
      <c r="B50" s="1" t="s">
        <v>31</v>
      </c>
      <c r="C50" s="1">
        <v>122.52</v>
      </c>
      <c r="D50" s="1">
        <v>0.94599999999999995</v>
      </c>
      <c r="E50" s="1">
        <v>41.753999999999998</v>
      </c>
      <c r="F50" s="1">
        <v>80.367999999999995</v>
      </c>
      <c r="G50" s="6">
        <v>1</v>
      </c>
      <c r="H50" s="1">
        <v>50</v>
      </c>
      <c r="I50" s="1"/>
      <c r="J50" s="1">
        <v>36</v>
      </c>
      <c r="K50" s="1">
        <f t="shared" si="13"/>
        <v>5.7539999999999978</v>
      </c>
      <c r="L50" s="1">
        <f t="shared" si="3"/>
        <v>41.753999999999998</v>
      </c>
      <c r="M50" s="1"/>
      <c r="N50" s="1"/>
      <c r="O50" s="1">
        <f t="shared" si="4"/>
        <v>8.3507999999999996</v>
      </c>
      <c r="P50" s="5">
        <f t="shared" si="15"/>
        <v>28.192399999999992</v>
      </c>
      <c r="Q50" s="5"/>
      <c r="R50" s="14"/>
      <c r="S50" s="1">
        <f t="shared" si="6"/>
        <v>13</v>
      </c>
      <c r="T50" s="1">
        <f t="shared" si="7"/>
        <v>9.6239881208985967</v>
      </c>
      <c r="U50" s="1">
        <v>6.7388000000000003</v>
      </c>
      <c r="V50" s="1">
        <v>3.4971999999999999</v>
      </c>
      <c r="W50" s="1">
        <v>3.5064000000000002</v>
      </c>
      <c r="X50" s="1">
        <v>7.6236000000000006</v>
      </c>
      <c r="Y50" s="1">
        <v>9.2392000000000003</v>
      </c>
      <c r="Z50" s="1">
        <v>12.2014</v>
      </c>
      <c r="AA50" s="1"/>
      <c r="AB50" s="1">
        <f t="shared" si="8"/>
        <v>28.192399999999992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81</v>
      </c>
      <c r="B51" s="1" t="s">
        <v>31</v>
      </c>
      <c r="C51" s="1">
        <v>287.214</v>
      </c>
      <c r="D51" s="1">
        <v>107.996</v>
      </c>
      <c r="E51" s="1">
        <v>101.496</v>
      </c>
      <c r="F51" s="1">
        <v>255.65199999999999</v>
      </c>
      <c r="G51" s="6">
        <v>1</v>
      </c>
      <c r="H51" s="1">
        <v>50</v>
      </c>
      <c r="I51" s="1"/>
      <c r="J51" s="1">
        <v>93.95</v>
      </c>
      <c r="K51" s="1">
        <f t="shared" si="13"/>
        <v>7.5459999999999923</v>
      </c>
      <c r="L51" s="1">
        <f t="shared" si="3"/>
        <v>101.496</v>
      </c>
      <c r="M51" s="1"/>
      <c r="N51" s="1">
        <v>12.59160000000003</v>
      </c>
      <c r="O51" s="1">
        <f t="shared" si="4"/>
        <v>20.299199999999999</v>
      </c>
      <c r="P51" s="5"/>
      <c r="Q51" s="5"/>
      <c r="R51" s="14"/>
      <c r="S51" s="1">
        <f t="shared" si="6"/>
        <v>13.214491211476316</v>
      </c>
      <c r="T51" s="1">
        <f t="shared" si="7"/>
        <v>13.214491211476316</v>
      </c>
      <c r="U51" s="1">
        <v>25.4876</v>
      </c>
      <c r="V51" s="1">
        <v>20.920999999999999</v>
      </c>
      <c r="W51" s="1">
        <v>23.468399999999999</v>
      </c>
      <c r="X51" s="1">
        <v>33.321800000000003</v>
      </c>
      <c r="Y51" s="1">
        <v>37.081200000000003</v>
      </c>
      <c r="Z51" s="1">
        <v>36.691400000000002</v>
      </c>
      <c r="AA51" s="1"/>
      <c r="AB51" s="1">
        <f t="shared" si="8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82</v>
      </c>
      <c r="B52" s="1" t="s">
        <v>31</v>
      </c>
      <c r="C52" s="1">
        <v>81.804000000000002</v>
      </c>
      <c r="D52" s="1">
        <v>64.525999999999996</v>
      </c>
      <c r="E52" s="1">
        <v>40.619</v>
      </c>
      <c r="F52" s="1">
        <v>103.20099999999999</v>
      </c>
      <c r="G52" s="6">
        <v>1</v>
      </c>
      <c r="H52" s="1">
        <v>55</v>
      </c>
      <c r="I52" s="1"/>
      <c r="J52" s="1">
        <v>36.799999999999997</v>
      </c>
      <c r="K52" s="1">
        <f t="shared" si="13"/>
        <v>3.8190000000000026</v>
      </c>
      <c r="L52" s="1">
        <f t="shared" si="3"/>
        <v>40.619</v>
      </c>
      <c r="M52" s="1"/>
      <c r="N52" s="1"/>
      <c r="O52" s="1">
        <f t="shared" si="4"/>
        <v>8.1237999999999992</v>
      </c>
      <c r="P52" s="5"/>
      <c r="Q52" s="5"/>
      <c r="R52" s="14"/>
      <c r="S52" s="1">
        <f t="shared" si="6"/>
        <v>12.703537753268176</v>
      </c>
      <c r="T52" s="1">
        <f t="shared" si="7"/>
        <v>12.703537753268176</v>
      </c>
      <c r="U52" s="1">
        <v>7.2786</v>
      </c>
      <c r="V52" s="1">
        <v>3.6347999999999958</v>
      </c>
      <c r="W52" s="1">
        <v>5.6216000000000008</v>
      </c>
      <c r="X52" s="1">
        <v>11.797000000000001</v>
      </c>
      <c r="Y52" s="1">
        <v>10.6448</v>
      </c>
      <c r="Z52" s="1">
        <v>2.5042000000000031</v>
      </c>
      <c r="AA52" s="1"/>
      <c r="AB52" s="1">
        <f t="shared" si="8"/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83</v>
      </c>
      <c r="B53" s="1" t="s">
        <v>31</v>
      </c>
      <c r="C53" s="1">
        <v>66.602000000000004</v>
      </c>
      <c r="D53" s="1">
        <v>96.13</v>
      </c>
      <c r="E53" s="1">
        <v>117.268</v>
      </c>
      <c r="F53" s="1">
        <v>40.597999999999999</v>
      </c>
      <c r="G53" s="6">
        <v>1</v>
      </c>
      <c r="H53" s="1">
        <v>50</v>
      </c>
      <c r="I53" s="1"/>
      <c r="J53" s="1">
        <v>116.13</v>
      </c>
      <c r="K53" s="1">
        <f t="shared" si="13"/>
        <v>1.1380000000000052</v>
      </c>
      <c r="L53" s="1">
        <f t="shared" si="3"/>
        <v>21.138000000000005</v>
      </c>
      <c r="M53" s="1">
        <v>96.13</v>
      </c>
      <c r="N53" s="1">
        <v>11.092000000000009</v>
      </c>
      <c r="O53" s="1">
        <f t="shared" si="4"/>
        <v>4.2276000000000007</v>
      </c>
      <c r="P53" s="5"/>
      <c r="Q53" s="5"/>
      <c r="R53" s="14"/>
      <c r="S53" s="1">
        <f t="shared" si="6"/>
        <v>12.226795344876527</v>
      </c>
      <c r="T53" s="1">
        <f t="shared" si="7"/>
        <v>12.226795344876527</v>
      </c>
      <c r="U53" s="1">
        <v>4.8340000000000014</v>
      </c>
      <c r="V53" s="1">
        <v>2.1027999999999998</v>
      </c>
      <c r="W53" s="1">
        <v>0.90879999999999994</v>
      </c>
      <c r="X53" s="1">
        <v>1.2128000000000001</v>
      </c>
      <c r="Y53" s="1">
        <v>1.2139999999999991</v>
      </c>
      <c r="Z53" s="1">
        <v>3.3384000000000009</v>
      </c>
      <c r="AA53" s="1"/>
      <c r="AB53" s="1">
        <f t="shared" si="8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84</v>
      </c>
      <c r="B54" s="1" t="s">
        <v>31</v>
      </c>
      <c r="C54" s="1">
        <v>87.07</v>
      </c>
      <c r="D54" s="1">
        <v>392.08499999999998</v>
      </c>
      <c r="E54" s="1">
        <v>254.01900000000001</v>
      </c>
      <c r="F54" s="1">
        <v>205.48099999999999</v>
      </c>
      <c r="G54" s="6">
        <v>1</v>
      </c>
      <c r="H54" s="1">
        <v>40</v>
      </c>
      <c r="I54" s="1"/>
      <c r="J54" s="1">
        <v>255.70099999999999</v>
      </c>
      <c r="K54" s="1">
        <f t="shared" si="13"/>
        <v>-1.6819999999999879</v>
      </c>
      <c r="L54" s="1">
        <f t="shared" si="3"/>
        <v>101.61799999999999</v>
      </c>
      <c r="M54" s="1">
        <v>152.40100000000001</v>
      </c>
      <c r="N54" s="1"/>
      <c r="O54" s="1">
        <f t="shared" si="4"/>
        <v>20.323599999999999</v>
      </c>
      <c r="P54" s="5">
        <f t="shared" si="15"/>
        <v>58.725799999999992</v>
      </c>
      <c r="Q54" s="5"/>
      <c r="R54" s="14"/>
      <c r="S54" s="1">
        <f t="shared" si="6"/>
        <v>13</v>
      </c>
      <c r="T54" s="1">
        <f t="shared" si="7"/>
        <v>10.110462713298825</v>
      </c>
      <c r="U54" s="1">
        <v>20.451599999999999</v>
      </c>
      <c r="V54" s="1">
        <v>24.495000000000001</v>
      </c>
      <c r="W54" s="1">
        <v>22.3368</v>
      </c>
      <c r="X54" s="1">
        <v>20.616</v>
      </c>
      <c r="Y54" s="1">
        <v>24.405999999999999</v>
      </c>
      <c r="Z54" s="1">
        <v>25.545999999999999</v>
      </c>
      <c r="AA54" s="1" t="s">
        <v>85</v>
      </c>
      <c r="AB54" s="1">
        <f t="shared" si="8"/>
        <v>58.725799999999992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86</v>
      </c>
      <c r="B55" s="1" t="s">
        <v>31</v>
      </c>
      <c r="C55" s="1">
        <v>194.69499999999999</v>
      </c>
      <c r="D55" s="1">
        <v>254.05799999999999</v>
      </c>
      <c r="E55" s="1">
        <v>304.12599999999998</v>
      </c>
      <c r="F55" s="1">
        <v>127.81399999999999</v>
      </c>
      <c r="G55" s="6">
        <v>1</v>
      </c>
      <c r="H55" s="1">
        <v>40</v>
      </c>
      <c r="I55" s="1"/>
      <c r="J55" s="1">
        <v>308.18900000000002</v>
      </c>
      <c r="K55" s="1">
        <f t="shared" si="13"/>
        <v>-4.063000000000045</v>
      </c>
      <c r="L55" s="1">
        <f t="shared" si="3"/>
        <v>99.436999999999983</v>
      </c>
      <c r="M55" s="1">
        <v>204.68899999999999</v>
      </c>
      <c r="N55" s="1">
        <v>67.853399999999937</v>
      </c>
      <c r="O55" s="1">
        <f t="shared" si="4"/>
        <v>19.887399999999996</v>
      </c>
      <c r="P55" s="5">
        <f t="shared" si="15"/>
        <v>62.868800000000022</v>
      </c>
      <c r="Q55" s="5"/>
      <c r="R55" s="14"/>
      <c r="S55" s="1">
        <f t="shared" si="6"/>
        <v>13</v>
      </c>
      <c r="T55" s="1">
        <f t="shared" si="7"/>
        <v>9.8387622313625691</v>
      </c>
      <c r="U55" s="1">
        <v>19.313399999999991</v>
      </c>
      <c r="V55" s="1">
        <v>19.013999999999999</v>
      </c>
      <c r="W55" s="1">
        <v>19.473600000000001</v>
      </c>
      <c r="X55" s="1">
        <v>24.3948</v>
      </c>
      <c r="Y55" s="1">
        <v>28.0138</v>
      </c>
      <c r="Z55" s="1">
        <v>30.363199999999999</v>
      </c>
      <c r="AA55" s="1"/>
      <c r="AB55" s="1">
        <f t="shared" si="8"/>
        <v>62.868800000000022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87</v>
      </c>
      <c r="B56" s="1" t="s">
        <v>31</v>
      </c>
      <c r="C56" s="1">
        <v>201.553</v>
      </c>
      <c r="D56" s="1">
        <v>4138.46</v>
      </c>
      <c r="E56" s="1">
        <v>3511.2719999999999</v>
      </c>
      <c r="F56" s="1">
        <v>765.54499999999996</v>
      </c>
      <c r="G56" s="6">
        <v>1</v>
      </c>
      <c r="H56" s="1">
        <v>40</v>
      </c>
      <c r="I56" s="1"/>
      <c r="J56" s="1">
        <v>3464.9630000000002</v>
      </c>
      <c r="K56" s="1">
        <f t="shared" si="13"/>
        <v>46.308999999999742</v>
      </c>
      <c r="L56" s="1">
        <f t="shared" si="3"/>
        <v>487.20899999999983</v>
      </c>
      <c r="M56" s="1">
        <v>3024.0630000000001</v>
      </c>
      <c r="N56" s="1">
        <v>345.71859999999941</v>
      </c>
      <c r="O56" s="1">
        <f t="shared" si="4"/>
        <v>97.441799999999972</v>
      </c>
      <c r="P56" s="5">
        <f t="shared" si="15"/>
        <v>155.47980000000018</v>
      </c>
      <c r="Q56" s="5"/>
      <c r="R56" s="14"/>
      <c r="S56" s="1">
        <f t="shared" si="6"/>
        <v>12.999999999999998</v>
      </c>
      <c r="T56" s="1">
        <f t="shared" si="7"/>
        <v>11.40438292396076</v>
      </c>
      <c r="U56" s="1">
        <v>103.8585999999999</v>
      </c>
      <c r="V56" s="1">
        <v>101.3402</v>
      </c>
      <c r="W56" s="1">
        <v>104.98520000000001</v>
      </c>
      <c r="X56" s="1">
        <v>105.3472</v>
      </c>
      <c r="Y56" s="1">
        <v>81.196199999999948</v>
      </c>
      <c r="Z56" s="1">
        <v>69.798800000000028</v>
      </c>
      <c r="AA56" s="1" t="s">
        <v>88</v>
      </c>
      <c r="AB56" s="1">
        <f t="shared" si="8"/>
        <v>155.47980000000018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89</v>
      </c>
      <c r="B57" s="1" t="s">
        <v>36</v>
      </c>
      <c r="C57" s="1">
        <v>736</v>
      </c>
      <c r="D57" s="1">
        <v>942</v>
      </c>
      <c r="E57" s="1">
        <v>711</v>
      </c>
      <c r="F57" s="1">
        <v>877</v>
      </c>
      <c r="G57" s="6">
        <v>0.4</v>
      </c>
      <c r="H57" s="1">
        <v>45</v>
      </c>
      <c r="I57" s="1"/>
      <c r="J57" s="1">
        <v>717</v>
      </c>
      <c r="K57" s="1">
        <f t="shared" si="13"/>
        <v>-6</v>
      </c>
      <c r="L57" s="1">
        <f t="shared" si="3"/>
        <v>471</v>
      </c>
      <c r="M57" s="1">
        <v>240</v>
      </c>
      <c r="N57" s="1">
        <v>70.200000000000045</v>
      </c>
      <c r="O57" s="1">
        <f t="shared" si="4"/>
        <v>94.2</v>
      </c>
      <c r="P57" s="5">
        <f t="shared" si="15"/>
        <v>277.40000000000009</v>
      </c>
      <c r="Q57" s="5"/>
      <c r="R57" s="14"/>
      <c r="S57" s="1">
        <f t="shared" si="6"/>
        <v>13.000000000000002</v>
      </c>
      <c r="T57" s="1">
        <f t="shared" si="7"/>
        <v>10.0552016985138</v>
      </c>
      <c r="U57" s="1">
        <v>94.2</v>
      </c>
      <c r="V57" s="1">
        <v>82.2</v>
      </c>
      <c r="W57" s="1">
        <v>82.8</v>
      </c>
      <c r="X57" s="1">
        <v>140.4</v>
      </c>
      <c r="Y57" s="1">
        <v>178.8</v>
      </c>
      <c r="Z57" s="1">
        <v>145.6</v>
      </c>
      <c r="AA57" s="1"/>
      <c r="AB57" s="1">
        <f t="shared" si="8"/>
        <v>110.96000000000004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90</v>
      </c>
      <c r="B58" s="1" t="s">
        <v>31</v>
      </c>
      <c r="C58" s="1">
        <v>-8.6850000000000005</v>
      </c>
      <c r="D58" s="1">
        <v>372.79599999999999</v>
      </c>
      <c r="E58" s="1">
        <v>110.953</v>
      </c>
      <c r="F58" s="1">
        <v>253.15799999999999</v>
      </c>
      <c r="G58" s="6">
        <v>1</v>
      </c>
      <c r="H58" s="1">
        <v>40</v>
      </c>
      <c r="I58" s="1"/>
      <c r="J58" s="1">
        <v>105.2</v>
      </c>
      <c r="K58" s="1">
        <f t="shared" si="13"/>
        <v>5.7530000000000001</v>
      </c>
      <c r="L58" s="1">
        <f t="shared" si="3"/>
        <v>110.953</v>
      </c>
      <c r="M58" s="1"/>
      <c r="N58" s="1"/>
      <c r="O58" s="1">
        <f t="shared" si="4"/>
        <v>22.1906</v>
      </c>
      <c r="P58" s="5">
        <f t="shared" si="15"/>
        <v>35.319800000000015</v>
      </c>
      <c r="Q58" s="5"/>
      <c r="R58" s="14"/>
      <c r="S58" s="1">
        <f t="shared" si="6"/>
        <v>13</v>
      </c>
      <c r="T58" s="1">
        <f t="shared" si="7"/>
        <v>11.408344073616757</v>
      </c>
      <c r="U58" s="1">
        <v>16.479800000000001</v>
      </c>
      <c r="V58" s="1">
        <v>7.4766000000000004</v>
      </c>
      <c r="W58" s="1">
        <v>23.429200000000002</v>
      </c>
      <c r="X58" s="1">
        <v>29.583600000000001</v>
      </c>
      <c r="Y58" s="1">
        <v>10.68</v>
      </c>
      <c r="Z58" s="1">
        <v>6.4287999999999998</v>
      </c>
      <c r="AA58" s="1"/>
      <c r="AB58" s="1">
        <f t="shared" si="8"/>
        <v>35.319800000000015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91</v>
      </c>
      <c r="B59" s="1" t="s">
        <v>31</v>
      </c>
      <c r="C59" s="1">
        <v>509.31700000000001</v>
      </c>
      <c r="D59" s="1">
        <v>682.923</v>
      </c>
      <c r="E59" s="1">
        <v>610.24599999999998</v>
      </c>
      <c r="F59" s="1">
        <v>525.34799999999996</v>
      </c>
      <c r="G59" s="6">
        <v>1</v>
      </c>
      <c r="H59" s="1">
        <v>40</v>
      </c>
      <c r="I59" s="1"/>
      <c r="J59" s="1">
        <v>556.20100000000002</v>
      </c>
      <c r="K59" s="1">
        <f t="shared" si="13"/>
        <v>54.044999999999959</v>
      </c>
      <c r="L59" s="1">
        <f t="shared" si="3"/>
        <v>348.94499999999999</v>
      </c>
      <c r="M59" s="1">
        <v>261.30099999999999</v>
      </c>
      <c r="N59" s="1">
        <v>204.64599999999999</v>
      </c>
      <c r="O59" s="1">
        <f t="shared" si="4"/>
        <v>69.789000000000001</v>
      </c>
      <c r="P59" s="5">
        <f t="shared" si="15"/>
        <v>177.26300000000015</v>
      </c>
      <c r="Q59" s="5"/>
      <c r="R59" s="14"/>
      <c r="S59" s="1">
        <f t="shared" si="6"/>
        <v>13</v>
      </c>
      <c r="T59" s="1">
        <f t="shared" si="7"/>
        <v>10.460015188640043</v>
      </c>
      <c r="U59" s="1">
        <v>70.486999999999995</v>
      </c>
      <c r="V59" s="1">
        <v>70.676599999999993</v>
      </c>
      <c r="W59" s="1">
        <v>59.070000000000007</v>
      </c>
      <c r="X59" s="1">
        <v>42.470599999999997</v>
      </c>
      <c r="Y59" s="1">
        <v>70.745399999999989</v>
      </c>
      <c r="Z59" s="1">
        <v>91.185999999999993</v>
      </c>
      <c r="AA59" s="1"/>
      <c r="AB59" s="1">
        <f t="shared" si="8"/>
        <v>177.26300000000015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92</v>
      </c>
      <c r="B60" s="1" t="s">
        <v>36</v>
      </c>
      <c r="C60" s="1">
        <v>388</v>
      </c>
      <c r="D60" s="1">
        <v>36</v>
      </c>
      <c r="E60" s="1">
        <v>118</v>
      </c>
      <c r="F60" s="1">
        <v>281</v>
      </c>
      <c r="G60" s="6">
        <v>0.35</v>
      </c>
      <c r="H60" s="1">
        <v>45</v>
      </c>
      <c r="I60" s="1"/>
      <c r="J60" s="1">
        <v>124</v>
      </c>
      <c r="K60" s="1">
        <f t="shared" si="13"/>
        <v>-6</v>
      </c>
      <c r="L60" s="1">
        <f t="shared" si="3"/>
        <v>82</v>
      </c>
      <c r="M60" s="1">
        <v>36</v>
      </c>
      <c r="N60" s="1"/>
      <c r="O60" s="1">
        <f t="shared" si="4"/>
        <v>16.399999999999999</v>
      </c>
      <c r="P60" s="5"/>
      <c r="Q60" s="5"/>
      <c r="R60" s="14"/>
      <c r="S60" s="1">
        <f t="shared" si="6"/>
        <v>17.134146341463417</v>
      </c>
      <c r="T60" s="1">
        <f t="shared" si="7"/>
        <v>17.134146341463417</v>
      </c>
      <c r="U60" s="1">
        <v>19.8</v>
      </c>
      <c r="V60" s="1">
        <v>12</v>
      </c>
      <c r="W60" s="1">
        <v>9.4</v>
      </c>
      <c r="X60" s="1">
        <v>18.600000000000001</v>
      </c>
      <c r="Y60" s="1">
        <v>44</v>
      </c>
      <c r="Z60" s="1">
        <v>42.6</v>
      </c>
      <c r="AA60" s="10" t="s">
        <v>42</v>
      </c>
      <c r="AB60" s="1">
        <f t="shared" si="8"/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93</v>
      </c>
      <c r="B61" s="1" t="s">
        <v>31</v>
      </c>
      <c r="C61" s="1"/>
      <c r="D61" s="1">
        <v>4.0880000000000001</v>
      </c>
      <c r="E61" s="1"/>
      <c r="F61" s="1"/>
      <c r="G61" s="6">
        <v>0</v>
      </c>
      <c r="H61" s="1" t="e">
        <v>#N/A</v>
      </c>
      <c r="I61" s="1"/>
      <c r="J61" s="1"/>
      <c r="K61" s="1">
        <f t="shared" si="13"/>
        <v>0</v>
      </c>
      <c r="L61" s="1">
        <f t="shared" si="3"/>
        <v>0</v>
      </c>
      <c r="M61" s="1"/>
      <c r="N61" s="1"/>
      <c r="O61" s="1">
        <f t="shared" si="4"/>
        <v>0</v>
      </c>
      <c r="P61" s="5"/>
      <c r="Q61" s="5"/>
      <c r="R61" s="14"/>
      <c r="S61" s="1" t="e">
        <f t="shared" si="6"/>
        <v>#DIV/0!</v>
      </c>
      <c r="T61" s="1" t="e">
        <f t="shared" si="7"/>
        <v>#DIV/0!</v>
      </c>
      <c r="U61" s="1">
        <v>0.81759999999999999</v>
      </c>
      <c r="V61" s="1">
        <v>0.81759999999999999</v>
      </c>
      <c r="W61" s="1">
        <v>0</v>
      </c>
      <c r="X61" s="1">
        <v>0</v>
      </c>
      <c r="Y61" s="1">
        <v>0</v>
      </c>
      <c r="Z61" s="1">
        <v>0</v>
      </c>
      <c r="AA61" s="1" t="s">
        <v>94</v>
      </c>
      <c r="AB61" s="1">
        <f t="shared" si="8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95</v>
      </c>
      <c r="B62" s="1" t="s">
        <v>36</v>
      </c>
      <c r="C62" s="1">
        <v>342</v>
      </c>
      <c r="D62" s="1">
        <v>828</v>
      </c>
      <c r="E62" s="1">
        <v>595</v>
      </c>
      <c r="F62" s="1">
        <v>478</v>
      </c>
      <c r="G62" s="6">
        <v>0.4</v>
      </c>
      <c r="H62" s="1">
        <v>40</v>
      </c>
      <c r="I62" s="1"/>
      <c r="J62" s="1">
        <v>606</v>
      </c>
      <c r="K62" s="1">
        <f t="shared" si="13"/>
        <v>-11</v>
      </c>
      <c r="L62" s="1">
        <f t="shared" si="3"/>
        <v>391</v>
      </c>
      <c r="M62" s="1">
        <v>204</v>
      </c>
      <c r="N62" s="1">
        <v>368.2</v>
      </c>
      <c r="O62" s="1">
        <f t="shared" si="4"/>
        <v>78.2</v>
      </c>
      <c r="P62" s="5">
        <f>13*O62-N62-F62</f>
        <v>170.40000000000009</v>
      </c>
      <c r="Q62" s="5"/>
      <c r="R62" s="14"/>
      <c r="S62" s="1">
        <f t="shared" si="6"/>
        <v>13.000000000000002</v>
      </c>
      <c r="T62" s="1">
        <f t="shared" si="7"/>
        <v>10.820971867007673</v>
      </c>
      <c r="U62" s="1">
        <v>83.2</v>
      </c>
      <c r="V62" s="1">
        <v>72.400000000000006</v>
      </c>
      <c r="W62" s="1">
        <v>61.6</v>
      </c>
      <c r="X62" s="1">
        <v>72.599999999999994</v>
      </c>
      <c r="Y62" s="1">
        <v>98.4</v>
      </c>
      <c r="Z62" s="1">
        <v>74.2</v>
      </c>
      <c r="AA62" s="1"/>
      <c r="AB62" s="1">
        <f t="shared" si="8"/>
        <v>68.160000000000039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96</v>
      </c>
      <c r="B63" s="1" t="s">
        <v>31</v>
      </c>
      <c r="C63" s="1"/>
      <c r="D63" s="1">
        <v>51.466000000000001</v>
      </c>
      <c r="E63" s="1">
        <v>51.466000000000001</v>
      </c>
      <c r="F63" s="1"/>
      <c r="G63" s="6">
        <v>0</v>
      </c>
      <c r="H63" s="1" t="e">
        <v>#N/A</v>
      </c>
      <c r="I63" s="1"/>
      <c r="J63" s="1">
        <v>51.466000000000001</v>
      </c>
      <c r="K63" s="1">
        <f t="shared" si="13"/>
        <v>0</v>
      </c>
      <c r="L63" s="1">
        <f t="shared" si="3"/>
        <v>0</v>
      </c>
      <c r="M63" s="1">
        <v>51.466000000000001</v>
      </c>
      <c r="N63" s="1"/>
      <c r="O63" s="1">
        <f t="shared" si="4"/>
        <v>0</v>
      </c>
      <c r="P63" s="5"/>
      <c r="Q63" s="5"/>
      <c r="R63" s="14"/>
      <c r="S63" s="1" t="e">
        <f t="shared" si="6"/>
        <v>#DIV/0!</v>
      </c>
      <c r="T63" s="1" t="e">
        <f t="shared" si="7"/>
        <v>#DIV/0!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/>
      <c r="AB63" s="1">
        <f t="shared" si="8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97</v>
      </c>
      <c r="B64" s="1" t="s">
        <v>31</v>
      </c>
      <c r="C64" s="1">
        <v>181.708</v>
      </c>
      <c r="D64" s="1">
        <v>312.96100000000001</v>
      </c>
      <c r="E64" s="1">
        <v>163.86500000000001</v>
      </c>
      <c r="F64" s="1">
        <v>292.22399999999999</v>
      </c>
      <c r="G64" s="6">
        <v>1</v>
      </c>
      <c r="H64" s="1">
        <v>30</v>
      </c>
      <c r="I64" s="1"/>
      <c r="J64" s="1">
        <v>148.69999999999999</v>
      </c>
      <c r="K64" s="1">
        <f t="shared" si="13"/>
        <v>15.16500000000002</v>
      </c>
      <c r="L64" s="1">
        <f t="shared" si="3"/>
        <v>163.86500000000001</v>
      </c>
      <c r="M64" s="1"/>
      <c r="N64" s="1">
        <v>69.750200000000007</v>
      </c>
      <c r="O64" s="1">
        <f t="shared" si="4"/>
        <v>32.773000000000003</v>
      </c>
      <c r="P64" s="5">
        <f t="shared" ref="P64:P72" si="16">13*O64-N64-F64</f>
        <v>64.074800000000039</v>
      </c>
      <c r="Q64" s="5"/>
      <c r="R64" s="14"/>
      <c r="S64" s="1">
        <f t="shared" si="6"/>
        <v>13</v>
      </c>
      <c r="T64" s="1">
        <f t="shared" si="7"/>
        <v>11.04489061117383</v>
      </c>
      <c r="U64" s="1">
        <v>35.276200000000003</v>
      </c>
      <c r="V64" s="1">
        <v>39.914200000000001</v>
      </c>
      <c r="W64" s="1">
        <v>33.104599999999998</v>
      </c>
      <c r="X64" s="1">
        <v>4.1402000000000001</v>
      </c>
      <c r="Y64" s="1">
        <v>0</v>
      </c>
      <c r="Z64" s="1">
        <v>38.055199999999999</v>
      </c>
      <c r="AA64" s="1"/>
      <c r="AB64" s="1">
        <f t="shared" si="8"/>
        <v>64.074800000000039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98</v>
      </c>
      <c r="B65" s="1" t="s">
        <v>31</v>
      </c>
      <c r="C65" s="1">
        <v>241.06899999999999</v>
      </c>
      <c r="D65" s="1">
        <v>103.002</v>
      </c>
      <c r="E65" s="1">
        <v>123.218</v>
      </c>
      <c r="F65" s="1">
        <v>188.62299999999999</v>
      </c>
      <c r="G65" s="6">
        <v>1</v>
      </c>
      <c r="H65" s="1">
        <v>50</v>
      </c>
      <c r="I65" s="1"/>
      <c r="J65" s="1">
        <v>107.3</v>
      </c>
      <c r="K65" s="1">
        <f t="shared" si="13"/>
        <v>15.918000000000006</v>
      </c>
      <c r="L65" s="1">
        <f t="shared" si="3"/>
        <v>123.218</v>
      </c>
      <c r="M65" s="1"/>
      <c r="N65" s="1">
        <v>111.7178</v>
      </c>
      <c r="O65" s="1">
        <f t="shared" si="4"/>
        <v>24.643599999999999</v>
      </c>
      <c r="P65" s="5">
        <f t="shared" si="16"/>
        <v>20.02600000000001</v>
      </c>
      <c r="Q65" s="5"/>
      <c r="R65" s="14"/>
      <c r="S65" s="1">
        <f t="shared" si="6"/>
        <v>13</v>
      </c>
      <c r="T65" s="1">
        <f t="shared" si="7"/>
        <v>12.187375221152754</v>
      </c>
      <c r="U65" s="1">
        <v>28.486799999999999</v>
      </c>
      <c r="V65" s="1">
        <v>25.216200000000001</v>
      </c>
      <c r="W65" s="1">
        <v>21.539400000000001</v>
      </c>
      <c r="X65" s="1">
        <v>21.6556</v>
      </c>
      <c r="Y65" s="1">
        <v>34.9636</v>
      </c>
      <c r="Z65" s="1">
        <v>33.661200000000001</v>
      </c>
      <c r="AA65" s="1"/>
      <c r="AB65" s="1">
        <f t="shared" si="8"/>
        <v>20.02600000000001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99</v>
      </c>
      <c r="B66" s="1" t="s">
        <v>31</v>
      </c>
      <c r="C66" s="1">
        <v>62.701999999999998</v>
      </c>
      <c r="D66" s="1"/>
      <c r="E66" s="1">
        <v>28.777999999999999</v>
      </c>
      <c r="F66" s="1">
        <v>31.184000000000001</v>
      </c>
      <c r="G66" s="6">
        <v>1</v>
      </c>
      <c r="H66" s="1">
        <v>50</v>
      </c>
      <c r="I66" s="1"/>
      <c r="J66" s="1">
        <v>26.3</v>
      </c>
      <c r="K66" s="1">
        <f t="shared" si="13"/>
        <v>2.477999999999998</v>
      </c>
      <c r="L66" s="1">
        <f t="shared" si="3"/>
        <v>28.777999999999999</v>
      </c>
      <c r="M66" s="1"/>
      <c r="N66" s="1">
        <v>38.041200000000003</v>
      </c>
      <c r="O66" s="1">
        <f t="shared" si="4"/>
        <v>5.7555999999999994</v>
      </c>
      <c r="P66" s="5"/>
      <c r="Q66" s="5"/>
      <c r="R66" s="14"/>
      <c r="S66" s="1">
        <f t="shared" si="6"/>
        <v>12.027451525470847</v>
      </c>
      <c r="T66" s="1">
        <f t="shared" si="7"/>
        <v>12.027451525470847</v>
      </c>
      <c r="U66" s="1">
        <v>6.2932000000000006</v>
      </c>
      <c r="V66" s="1">
        <v>3.2624</v>
      </c>
      <c r="W66" s="1">
        <v>2.4556</v>
      </c>
      <c r="X66" s="1">
        <v>3.2968000000000002</v>
      </c>
      <c r="Y66" s="1">
        <v>4.3899999999999997</v>
      </c>
      <c r="Z66" s="1">
        <v>5.4863999999999997</v>
      </c>
      <c r="AA66" s="1"/>
      <c r="AB66" s="1">
        <f t="shared" si="8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100</v>
      </c>
      <c r="B67" s="1" t="s">
        <v>36</v>
      </c>
      <c r="C67" s="1">
        <v>1265</v>
      </c>
      <c r="D67" s="1">
        <v>426</v>
      </c>
      <c r="E67" s="1">
        <v>942</v>
      </c>
      <c r="F67" s="1">
        <v>632</v>
      </c>
      <c r="G67" s="6">
        <v>0.4</v>
      </c>
      <c r="H67" s="1">
        <v>40</v>
      </c>
      <c r="I67" s="1"/>
      <c r="J67" s="1">
        <v>930</v>
      </c>
      <c r="K67" s="1">
        <f t="shared" si="13"/>
        <v>12</v>
      </c>
      <c r="L67" s="1">
        <f t="shared" si="3"/>
        <v>582</v>
      </c>
      <c r="M67" s="1">
        <v>360</v>
      </c>
      <c r="N67" s="1">
        <v>460.59999999999991</v>
      </c>
      <c r="O67" s="1">
        <f t="shared" si="4"/>
        <v>116.4</v>
      </c>
      <c r="P67" s="5">
        <f>13.4*O67-N67-F67</f>
        <v>467.16000000000031</v>
      </c>
      <c r="Q67" s="5"/>
      <c r="R67" s="14"/>
      <c r="S67" s="1">
        <f t="shared" si="6"/>
        <v>13.4</v>
      </c>
      <c r="T67" s="1">
        <f t="shared" si="7"/>
        <v>9.3865979381443285</v>
      </c>
      <c r="U67" s="1">
        <v>111.6</v>
      </c>
      <c r="V67" s="1">
        <v>101.4</v>
      </c>
      <c r="W67" s="1">
        <v>73.599999999999994</v>
      </c>
      <c r="X67" s="1">
        <v>38.799999999999997</v>
      </c>
      <c r="Y67" s="1">
        <v>85.8</v>
      </c>
      <c r="Z67" s="1">
        <v>135.4</v>
      </c>
      <c r="AA67" s="1"/>
      <c r="AB67" s="1">
        <f t="shared" si="8"/>
        <v>186.86400000000015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101</v>
      </c>
      <c r="B68" s="1" t="s">
        <v>36</v>
      </c>
      <c r="C68" s="1">
        <v>688</v>
      </c>
      <c r="D68" s="1">
        <v>360</v>
      </c>
      <c r="E68" s="1">
        <v>596</v>
      </c>
      <c r="F68" s="1">
        <v>375</v>
      </c>
      <c r="G68" s="6">
        <v>0.4</v>
      </c>
      <c r="H68" s="1">
        <v>40</v>
      </c>
      <c r="I68" s="1"/>
      <c r="J68" s="1">
        <v>583</v>
      </c>
      <c r="K68" s="1">
        <f t="shared" si="13"/>
        <v>13</v>
      </c>
      <c r="L68" s="1">
        <f t="shared" si="3"/>
        <v>356</v>
      </c>
      <c r="M68" s="1">
        <v>240</v>
      </c>
      <c r="N68" s="1">
        <v>324</v>
      </c>
      <c r="O68" s="1">
        <f t="shared" si="4"/>
        <v>71.2</v>
      </c>
      <c r="P68" s="5">
        <f t="shared" si="16"/>
        <v>226.60000000000002</v>
      </c>
      <c r="Q68" s="5"/>
      <c r="R68" s="14"/>
      <c r="S68" s="1">
        <f t="shared" si="6"/>
        <v>13</v>
      </c>
      <c r="T68" s="1">
        <f t="shared" si="7"/>
        <v>9.8174157303370784</v>
      </c>
      <c r="U68" s="1">
        <v>70</v>
      </c>
      <c r="V68" s="1">
        <v>61.8</v>
      </c>
      <c r="W68" s="1">
        <v>49.8</v>
      </c>
      <c r="X68" s="1">
        <v>9</v>
      </c>
      <c r="Y68" s="1">
        <v>0.2</v>
      </c>
      <c r="Z68" s="1">
        <v>49.2</v>
      </c>
      <c r="AA68" s="1"/>
      <c r="AB68" s="1">
        <f t="shared" si="8"/>
        <v>90.640000000000015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102</v>
      </c>
      <c r="B69" s="1" t="s">
        <v>31</v>
      </c>
      <c r="C69" s="1">
        <v>8.3469999999999995</v>
      </c>
      <c r="D69" s="1">
        <v>176.17599999999999</v>
      </c>
      <c r="E69" s="1">
        <v>51.863999999999997</v>
      </c>
      <c r="F69" s="1">
        <v>124.08499999999999</v>
      </c>
      <c r="G69" s="6">
        <v>1</v>
      </c>
      <c r="H69" s="1">
        <v>40</v>
      </c>
      <c r="I69" s="1"/>
      <c r="J69" s="1">
        <v>48.8</v>
      </c>
      <c r="K69" s="1">
        <f t="shared" ref="K69:K84" si="17">E69-J69</f>
        <v>3.0640000000000001</v>
      </c>
      <c r="L69" s="1">
        <f t="shared" si="3"/>
        <v>51.863999999999997</v>
      </c>
      <c r="M69" s="1"/>
      <c r="N69" s="1"/>
      <c r="O69" s="1">
        <f t="shared" si="4"/>
        <v>10.3728</v>
      </c>
      <c r="P69" s="5">
        <f t="shared" si="16"/>
        <v>10.761399999999995</v>
      </c>
      <c r="Q69" s="5"/>
      <c r="R69" s="14"/>
      <c r="S69" s="1">
        <f t="shared" si="6"/>
        <v>13</v>
      </c>
      <c r="T69" s="1">
        <f t="shared" si="7"/>
        <v>11.962536634274255</v>
      </c>
      <c r="U69" s="1">
        <v>6.7207999999999997</v>
      </c>
      <c r="V69" s="1">
        <v>10.244199999999999</v>
      </c>
      <c r="W69" s="1">
        <v>15.913</v>
      </c>
      <c r="X69" s="1">
        <v>12.180199999999999</v>
      </c>
      <c r="Y69" s="1">
        <v>9.548</v>
      </c>
      <c r="Z69" s="1">
        <v>9.9480000000000004</v>
      </c>
      <c r="AA69" s="1"/>
      <c r="AB69" s="1">
        <f t="shared" si="8"/>
        <v>10.761399999999995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103</v>
      </c>
      <c r="B70" s="1" t="s">
        <v>36</v>
      </c>
      <c r="C70" s="1">
        <v>397</v>
      </c>
      <c r="D70" s="1">
        <v>696</v>
      </c>
      <c r="E70" s="1">
        <v>568</v>
      </c>
      <c r="F70" s="1">
        <v>436</v>
      </c>
      <c r="G70" s="6">
        <v>0.4</v>
      </c>
      <c r="H70" s="1">
        <v>40</v>
      </c>
      <c r="I70" s="1"/>
      <c r="J70" s="1">
        <v>563</v>
      </c>
      <c r="K70" s="1">
        <f t="shared" si="17"/>
        <v>5</v>
      </c>
      <c r="L70" s="1">
        <f t="shared" si="3"/>
        <v>364</v>
      </c>
      <c r="M70" s="1">
        <v>204</v>
      </c>
      <c r="N70" s="1">
        <v>352.59999999999991</v>
      </c>
      <c r="O70" s="1">
        <f t="shared" si="4"/>
        <v>72.8</v>
      </c>
      <c r="P70" s="5">
        <f t="shared" si="16"/>
        <v>157.80000000000007</v>
      </c>
      <c r="Q70" s="5"/>
      <c r="R70" s="14"/>
      <c r="S70" s="1">
        <f t="shared" si="6"/>
        <v>13</v>
      </c>
      <c r="T70" s="1">
        <f t="shared" si="7"/>
        <v>10.832417582417582</v>
      </c>
      <c r="U70" s="1">
        <v>77.599999999999994</v>
      </c>
      <c r="V70" s="1">
        <v>66.2</v>
      </c>
      <c r="W70" s="1">
        <v>59.2</v>
      </c>
      <c r="X70" s="1">
        <v>65.2</v>
      </c>
      <c r="Y70" s="1">
        <v>90</v>
      </c>
      <c r="Z70" s="1">
        <v>86.2</v>
      </c>
      <c r="AA70" s="1"/>
      <c r="AB70" s="1">
        <f t="shared" si="8"/>
        <v>63.120000000000033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104</v>
      </c>
      <c r="B71" s="1" t="s">
        <v>31</v>
      </c>
      <c r="C71" s="1">
        <v>68.334000000000003</v>
      </c>
      <c r="D71" s="1">
        <v>276.45699999999999</v>
      </c>
      <c r="E71" s="1">
        <v>231.97300000000001</v>
      </c>
      <c r="F71" s="1">
        <v>102.251</v>
      </c>
      <c r="G71" s="6">
        <v>1</v>
      </c>
      <c r="H71" s="1">
        <v>40</v>
      </c>
      <c r="I71" s="1"/>
      <c r="J71" s="1">
        <v>225.3</v>
      </c>
      <c r="K71" s="1">
        <f t="shared" si="17"/>
        <v>6.6730000000000018</v>
      </c>
      <c r="L71" s="1">
        <f t="shared" ref="L71:L84" si="18">E71-M71</f>
        <v>76.273000000000025</v>
      </c>
      <c r="M71" s="1">
        <v>155.69999999999999</v>
      </c>
      <c r="N71" s="1">
        <v>70.710600000000042</v>
      </c>
      <c r="O71" s="1">
        <f t="shared" ref="O71:O84" si="19">L71/5</f>
        <v>15.254600000000005</v>
      </c>
      <c r="P71" s="5">
        <f t="shared" si="16"/>
        <v>25.348200000000034</v>
      </c>
      <c r="Q71" s="5"/>
      <c r="R71" s="14"/>
      <c r="S71" s="1">
        <f t="shared" ref="S71:S84" si="20">(F71+N71+P71)/O71</f>
        <v>12.999999999999998</v>
      </c>
      <c r="T71" s="1">
        <f t="shared" ref="T71:T84" si="21">(F71+N71)/O71</f>
        <v>11.338324177625108</v>
      </c>
      <c r="U71" s="1">
        <v>16.2376</v>
      </c>
      <c r="V71" s="1">
        <v>13.881399999999999</v>
      </c>
      <c r="W71" s="1">
        <v>13.356999999999999</v>
      </c>
      <c r="X71" s="1">
        <v>2.4014000000000011</v>
      </c>
      <c r="Y71" s="1">
        <v>2.4659999999999971</v>
      </c>
      <c r="Z71" s="1">
        <v>11.624000000000001</v>
      </c>
      <c r="AA71" s="1"/>
      <c r="AB71" s="1">
        <f t="shared" ref="AB71:AB84" si="22">P71*G71</f>
        <v>25.348200000000034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105</v>
      </c>
      <c r="B72" s="1" t="s">
        <v>31</v>
      </c>
      <c r="C72" s="1">
        <v>159.08600000000001</v>
      </c>
      <c r="D72" s="1">
        <v>170.678</v>
      </c>
      <c r="E72" s="1">
        <v>194.01300000000001</v>
      </c>
      <c r="F72" s="1">
        <v>125.22799999999999</v>
      </c>
      <c r="G72" s="6">
        <v>1</v>
      </c>
      <c r="H72" s="1">
        <v>40</v>
      </c>
      <c r="I72" s="1"/>
      <c r="J72" s="1">
        <v>185.69300000000001</v>
      </c>
      <c r="K72" s="1">
        <f t="shared" si="17"/>
        <v>8.3199999999999932</v>
      </c>
      <c r="L72" s="1">
        <f t="shared" si="18"/>
        <v>67.320000000000007</v>
      </c>
      <c r="M72" s="1">
        <v>126.693</v>
      </c>
      <c r="N72" s="1">
        <v>25.999199999999998</v>
      </c>
      <c r="O72" s="1">
        <f t="shared" si="19"/>
        <v>13.464000000000002</v>
      </c>
      <c r="P72" s="5">
        <f t="shared" si="16"/>
        <v>23.804800000000043</v>
      </c>
      <c r="Q72" s="5"/>
      <c r="R72" s="14"/>
      <c r="S72" s="1">
        <f t="shared" si="20"/>
        <v>13</v>
      </c>
      <c r="T72" s="1">
        <f t="shared" si="21"/>
        <v>11.231966726084369</v>
      </c>
      <c r="U72" s="1">
        <v>14.267200000000001</v>
      </c>
      <c r="V72" s="1">
        <v>15.109400000000001</v>
      </c>
      <c r="W72" s="1">
        <v>15.6334</v>
      </c>
      <c r="X72" s="1">
        <v>13.6274</v>
      </c>
      <c r="Y72" s="1">
        <v>16.409199999999998</v>
      </c>
      <c r="Z72" s="1">
        <v>25.062999999999999</v>
      </c>
      <c r="AA72" s="1"/>
      <c r="AB72" s="1">
        <f t="shared" si="22"/>
        <v>23.804800000000043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106</v>
      </c>
      <c r="B73" s="1" t="s">
        <v>31</v>
      </c>
      <c r="C73" s="1"/>
      <c r="D73" s="1">
        <v>43.408000000000001</v>
      </c>
      <c r="E73" s="1">
        <v>43.408000000000001</v>
      </c>
      <c r="F73" s="1"/>
      <c r="G73" s="6">
        <v>0</v>
      </c>
      <c r="H73" s="1" t="e">
        <v>#N/A</v>
      </c>
      <c r="I73" s="1"/>
      <c r="J73" s="1">
        <v>43.408000000000001</v>
      </c>
      <c r="K73" s="1">
        <f t="shared" si="17"/>
        <v>0</v>
      </c>
      <c r="L73" s="1">
        <f t="shared" si="18"/>
        <v>0</v>
      </c>
      <c r="M73" s="1">
        <v>43.408000000000001</v>
      </c>
      <c r="N73" s="1"/>
      <c r="O73" s="1">
        <f t="shared" si="19"/>
        <v>0</v>
      </c>
      <c r="P73" s="5"/>
      <c r="Q73" s="5"/>
      <c r="R73" s="14"/>
      <c r="S73" s="1" t="e">
        <f t="shared" si="20"/>
        <v>#DIV/0!</v>
      </c>
      <c r="T73" s="1" t="e">
        <f t="shared" si="21"/>
        <v>#DIV/0!</v>
      </c>
      <c r="U73" s="1">
        <v>0</v>
      </c>
      <c r="V73" s="1"/>
      <c r="W73" s="1"/>
      <c r="X73" s="1"/>
      <c r="Y73" s="1"/>
      <c r="Z73" s="1"/>
      <c r="AA73" s="1"/>
      <c r="AB73" s="1">
        <f t="shared" si="22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107</v>
      </c>
      <c r="B74" s="1" t="s">
        <v>31</v>
      </c>
      <c r="C74" s="1"/>
      <c r="D74" s="1">
        <v>154.184</v>
      </c>
      <c r="E74" s="1">
        <v>154.184</v>
      </c>
      <c r="F74" s="1"/>
      <c r="G74" s="6">
        <v>0</v>
      </c>
      <c r="H74" s="1" t="e">
        <v>#N/A</v>
      </c>
      <c r="I74" s="1"/>
      <c r="J74" s="1">
        <v>154.184</v>
      </c>
      <c r="K74" s="1">
        <f t="shared" si="17"/>
        <v>0</v>
      </c>
      <c r="L74" s="1">
        <f t="shared" si="18"/>
        <v>0</v>
      </c>
      <c r="M74" s="1">
        <v>154.184</v>
      </c>
      <c r="N74" s="1"/>
      <c r="O74" s="1">
        <f t="shared" si="19"/>
        <v>0</v>
      </c>
      <c r="P74" s="5"/>
      <c r="Q74" s="5"/>
      <c r="R74" s="14"/>
      <c r="S74" s="1" t="e">
        <f t="shared" si="20"/>
        <v>#DIV/0!</v>
      </c>
      <c r="T74" s="1" t="e">
        <f t="shared" si="21"/>
        <v>#DIV/0!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/>
      <c r="AB74" s="1">
        <f t="shared" si="22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108</v>
      </c>
      <c r="B75" s="1" t="s">
        <v>31</v>
      </c>
      <c r="C75" s="1"/>
      <c r="D75" s="1">
        <v>1.48</v>
      </c>
      <c r="E75" s="1">
        <v>1.48</v>
      </c>
      <c r="F75" s="1"/>
      <c r="G75" s="6">
        <v>0</v>
      </c>
      <c r="H75" s="1" t="e">
        <v>#N/A</v>
      </c>
      <c r="I75" s="1"/>
      <c r="J75" s="1"/>
      <c r="K75" s="1">
        <f t="shared" si="17"/>
        <v>1.48</v>
      </c>
      <c r="L75" s="1">
        <f t="shared" si="18"/>
        <v>1.48</v>
      </c>
      <c r="M75" s="1"/>
      <c r="N75" s="1"/>
      <c r="O75" s="1">
        <f t="shared" si="19"/>
        <v>0.29599999999999999</v>
      </c>
      <c r="P75" s="5"/>
      <c r="Q75" s="5"/>
      <c r="R75" s="14"/>
      <c r="S75" s="1">
        <f t="shared" si="20"/>
        <v>0</v>
      </c>
      <c r="T75" s="1">
        <f t="shared" si="21"/>
        <v>0</v>
      </c>
      <c r="U75" s="1">
        <v>0.29599999999999999</v>
      </c>
      <c r="V75" s="1"/>
      <c r="W75" s="1"/>
      <c r="X75" s="1"/>
      <c r="Y75" s="1"/>
      <c r="Z75" s="1"/>
      <c r="AA75" s="1"/>
      <c r="AB75" s="1">
        <f t="shared" si="22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109</v>
      </c>
      <c r="B76" s="1" t="s">
        <v>31</v>
      </c>
      <c r="C76" s="1"/>
      <c r="D76" s="1">
        <v>121.80200000000001</v>
      </c>
      <c r="E76" s="1">
        <v>121.80200000000001</v>
      </c>
      <c r="F76" s="1"/>
      <c r="G76" s="6">
        <v>0</v>
      </c>
      <c r="H76" s="1" t="e">
        <v>#N/A</v>
      </c>
      <c r="I76" s="1"/>
      <c r="J76" s="1">
        <v>121.80200000000001</v>
      </c>
      <c r="K76" s="1">
        <f t="shared" si="17"/>
        <v>0</v>
      </c>
      <c r="L76" s="1">
        <f t="shared" si="18"/>
        <v>0</v>
      </c>
      <c r="M76" s="1">
        <v>121.80200000000001</v>
      </c>
      <c r="N76" s="1"/>
      <c r="O76" s="1">
        <f t="shared" si="19"/>
        <v>0</v>
      </c>
      <c r="P76" s="5"/>
      <c r="Q76" s="5"/>
      <c r="R76" s="14"/>
      <c r="S76" s="1" t="e">
        <f t="shared" si="20"/>
        <v>#DIV/0!</v>
      </c>
      <c r="T76" s="1" t="e">
        <f t="shared" si="21"/>
        <v>#DIV/0!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/>
      <c r="AB76" s="1">
        <f t="shared" si="22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110</v>
      </c>
      <c r="B77" s="1" t="s">
        <v>36</v>
      </c>
      <c r="C77" s="1"/>
      <c r="D77" s="1">
        <v>48</v>
      </c>
      <c r="E77" s="1">
        <v>48</v>
      </c>
      <c r="F77" s="1"/>
      <c r="G77" s="6">
        <v>0</v>
      </c>
      <c r="H77" s="1" t="e">
        <v>#N/A</v>
      </c>
      <c r="I77" s="1"/>
      <c r="J77" s="1">
        <v>48</v>
      </c>
      <c r="K77" s="1">
        <f t="shared" si="17"/>
        <v>0</v>
      </c>
      <c r="L77" s="1">
        <f t="shared" si="18"/>
        <v>0</v>
      </c>
      <c r="M77" s="1">
        <v>48</v>
      </c>
      <c r="N77" s="1"/>
      <c r="O77" s="1">
        <f t="shared" si="19"/>
        <v>0</v>
      </c>
      <c r="P77" s="5"/>
      <c r="Q77" s="5"/>
      <c r="R77" s="14"/>
      <c r="S77" s="1" t="e">
        <f t="shared" si="20"/>
        <v>#DIV/0!</v>
      </c>
      <c r="T77" s="1" t="e">
        <f t="shared" si="21"/>
        <v>#DIV/0!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/>
      <c r="AB77" s="1">
        <f t="shared" si="22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2" t="s">
        <v>111</v>
      </c>
      <c r="B78" s="1" t="s">
        <v>36</v>
      </c>
      <c r="C78" s="1">
        <v>57</v>
      </c>
      <c r="D78" s="1">
        <v>288</v>
      </c>
      <c r="E78" s="11">
        <f>142+E83</f>
        <v>175</v>
      </c>
      <c r="F78" s="11">
        <f>157+F83</f>
        <v>173</v>
      </c>
      <c r="G78" s="6">
        <v>0.35</v>
      </c>
      <c r="H78" s="1">
        <v>45</v>
      </c>
      <c r="I78" s="1"/>
      <c r="J78" s="1">
        <v>152</v>
      </c>
      <c r="K78" s="1">
        <f t="shared" si="17"/>
        <v>23</v>
      </c>
      <c r="L78" s="1">
        <f t="shared" si="18"/>
        <v>79</v>
      </c>
      <c r="M78" s="1">
        <v>96</v>
      </c>
      <c r="N78" s="1"/>
      <c r="O78" s="1">
        <f t="shared" si="19"/>
        <v>15.8</v>
      </c>
      <c r="P78" s="5">
        <f>13*O78-N78-F78</f>
        <v>32.400000000000006</v>
      </c>
      <c r="Q78" s="5"/>
      <c r="R78" s="14"/>
      <c r="S78" s="1">
        <f t="shared" si="20"/>
        <v>13</v>
      </c>
      <c r="T78" s="1">
        <f t="shared" si="21"/>
        <v>10.949367088607595</v>
      </c>
      <c r="U78" s="1">
        <v>19.600000000000001</v>
      </c>
      <c r="V78" s="1">
        <v>19.2</v>
      </c>
      <c r="W78" s="1">
        <v>10.6</v>
      </c>
      <c r="X78" s="1">
        <v>27.4</v>
      </c>
      <c r="Y78" s="1">
        <v>36.6</v>
      </c>
      <c r="Z78" s="1">
        <v>27.2</v>
      </c>
      <c r="AA78" s="12" t="s">
        <v>112</v>
      </c>
      <c r="AB78" s="1">
        <f t="shared" si="22"/>
        <v>11.340000000000002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113</v>
      </c>
      <c r="B79" s="1" t="s">
        <v>31</v>
      </c>
      <c r="C79" s="1"/>
      <c r="D79" s="1">
        <v>185.07900000000001</v>
      </c>
      <c r="E79" s="1">
        <v>185.07900000000001</v>
      </c>
      <c r="F79" s="1"/>
      <c r="G79" s="6">
        <v>0</v>
      </c>
      <c r="H79" s="1" t="e">
        <v>#N/A</v>
      </c>
      <c r="I79" s="1"/>
      <c r="J79" s="1">
        <v>185.07900000000001</v>
      </c>
      <c r="K79" s="1">
        <f t="shared" si="17"/>
        <v>0</v>
      </c>
      <c r="L79" s="1">
        <f t="shared" si="18"/>
        <v>0</v>
      </c>
      <c r="M79" s="1">
        <v>185.07900000000001</v>
      </c>
      <c r="N79" s="1"/>
      <c r="O79" s="1">
        <f t="shared" si="19"/>
        <v>0</v>
      </c>
      <c r="P79" s="5"/>
      <c r="Q79" s="5"/>
      <c r="R79" s="14"/>
      <c r="S79" s="1" t="e">
        <f t="shared" si="20"/>
        <v>#DIV/0!</v>
      </c>
      <c r="T79" s="1" t="e">
        <f t="shared" si="21"/>
        <v>#DIV/0!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/>
      <c r="AB79" s="1">
        <f t="shared" si="22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114</v>
      </c>
      <c r="B80" s="1" t="s">
        <v>31</v>
      </c>
      <c r="C80" s="1"/>
      <c r="D80" s="1">
        <v>51.744999999999997</v>
      </c>
      <c r="E80" s="1">
        <v>51.744999999999997</v>
      </c>
      <c r="F80" s="1"/>
      <c r="G80" s="6">
        <v>0</v>
      </c>
      <c r="H80" s="1" t="e">
        <v>#N/A</v>
      </c>
      <c r="I80" s="1"/>
      <c r="J80" s="1">
        <v>51.744999999999997</v>
      </c>
      <c r="K80" s="1">
        <f t="shared" si="17"/>
        <v>0</v>
      </c>
      <c r="L80" s="1">
        <f t="shared" si="18"/>
        <v>0</v>
      </c>
      <c r="M80" s="1">
        <v>51.744999999999997</v>
      </c>
      <c r="N80" s="1"/>
      <c r="O80" s="1">
        <f t="shared" si="19"/>
        <v>0</v>
      </c>
      <c r="P80" s="5"/>
      <c r="Q80" s="5"/>
      <c r="R80" s="14"/>
      <c r="S80" s="1" t="e">
        <f t="shared" si="20"/>
        <v>#DIV/0!</v>
      </c>
      <c r="T80" s="1" t="e">
        <f t="shared" si="21"/>
        <v>#DIV/0!</v>
      </c>
      <c r="U80" s="1">
        <v>0</v>
      </c>
      <c r="V80" s="1"/>
      <c r="W80" s="1"/>
      <c r="X80" s="1"/>
      <c r="Y80" s="1"/>
      <c r="Z80" s="1"/>
      <c r="AA80" s="1"/>
      <c r="AB80" s="1">
        <f t="shared" si="22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115</v>
      </c>
      <c r="B81" s="1" t="s">
        <v>36</v>
      </c>
      <c r="C81" s="1"/>
      <c r="D81" s="1">
        <v>24</v>
      </c>
      <c r="E81" s="1">
        <v>24</v>
      </c>
      <c r="F81" s="1"/>
      <c r="G81" s="6">
        <v>0</v>
      </c>
      <c r="H81" s="1" t="e">
        <v>#N/A</v>
      </c>
      <c r="I81" s="1"/>
      <c r="J81" s="1">
        <v>24</v>
      </c>
      <c r="K81" s="1">
        <f t="shared" si="17"/>
        <v>0</v>
      </c>
      <c r="L81" s="1">
        <f t="shared" si="18"/>
        <v>0</v>
      </c>
      <c r="M81" s="1">
        <v>24</v>
      </c>
      <c r="N81" s="1"/>
      <c r="O81" s="1">
        <f t="shared" si="19"/>
        <v>0</v>
      </c>
      <c r="P81" s="5"/>
      <c r="Q81" s="5"/>
      <c r="R81" s="14"/>
      <c r="S81" s="1" t="e">
        <f t="shared" si="20"/>
        <v>#DIV/0!</v>
      </c>
      <c r="T81" s="1" t="e">
        <f t="shared" si="21"/>
        <v>#DIV/0!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/>
      <c r="AB81" s="1">
        <f t="shared" si="22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116</v>
      </c>
      <c r="B82" s="1" t="s">
        <v>36</v>
      </c>
      <c r="C82" s="1"/>
      <c r="D82" s="1">
        <v>246</v>
      </c>
      <c r="E82" s="1">
        <v>246</v>
      </c>
      <c r="F82" s="1"/>
      <c r="G82" s="6">
        <v>0</v>
      </c>
      <c r="H82" s="1" t="e">
        <v>#N/A</v>
      </c>
      <c r="I82" s="1"/>
      <c r="J82" s="1">
        <v>246</v>
      </c>
      <c r="K82" s="1">
        <f t="shared" si="17"/>
        <v>0</v>
      </c>
      <c r="L82" s="1">
        <f t="shared" si="18"/>
        <v>6</v>
      </c>
      <c r="M82" s="1">
        <v>240</v>
      </c>
      <c r="N82" s="1"/>
      <c r="O82" s="1">
        <f t="shared" si="19"/>
        <v>1.2</v>
      </c>
      <c r="P82" s="5"/>
      <c r="Q82" s="5"/>
      <c r="R82" s="14"/>
      <c r="S82" s="1">
        <f t="shared" si="20"/>
        <v>0</v>
      </c>
      <c r="T82" s="1">
        <f t="shared" si="21"/>
        <v>0</v>
      </c>
      <c r="U82" s="1">
        <v>1.2</v>
      </c>
      <c r="V82" s="1">
        <v>0.4</v>
      </c>
      <c r="W82" s="1">
        <v>0.4</v>
      </c>
      <c r="X82" s="1">
        <v>0</v>
      </c>
      <c r="Y82" s="1">
        <v>0</v>
      </c>
      <c r="Z82" s="1">
        <v>0</v>
      </c>
      <c r="AA82" s="1"/>
      <c r="AB82" s="1">
        <f t="shared" si="22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2" t="s">
        <v>117</v>
      </c>
      <c r="B83" s="1" t="s">
        <v>36</v>
      </c>
      <c r="C83" s="1">
        <v>36</v>
      </c>
      <c r="D83" s="1">
        <v>13</v>
      </c>
      <c r="E83" s="11">
        <v>33</v>
      </c>
      <c r="F83" s="11">
        <v>16</v>
      </c>
      <c r="G83" s="6">
        <v>0</v>
      </c>
      <c r="H83" s="1">
        <v>45</v>
      </c>
      <c r="I83" s="1"/>
      <c r="J83" s="1">
        <v>45</v>
      </c>
      <c r="K83" s="1">
        <f t="shared" si="17"/>
        <v>-12</v>
      </c>
      <c r="L83" s="1">
        <f t="shared" si="18"/>
        <v>33</v>
      </c>
      <c r="M83" s="1"/>
      <c r="N83" s="1"/>
      <c r="O83" s="1">
        <f t="shared" si="19"/>
        <v>6.6</v>
      </c>
      <c r="P83" s="5"/>
      <c r="Q83" s="5"/>
      <c r="R83" s="14"/>
      <c r="S83" s="1">
        <f t="shared" si="20"/>
        <v>2.4242424242424243</v>
      </c>
      <c r="T83" s="1">
        <f t="shared" si="21"/>
        <v>2.4242424242424243</v>
      </c>
      <c r="U83" s="1">
        <v>6.6</v>
      </c>
      <c r="V83" s="1">
        <v>0</v>
      </c>
      <c r="W83" s="1">
        <v>0</v>
      </c>
      <c r="X83" s="1">
        <v>4.2</v>
      </c>
      <c r="Y83" s="1">
        <v>12.6</v>
      </c>
      <c r="Z83" s="1">
        <v>24.8</v>
      </c>
      <c r="AA83" s="12" t="s">
        <v>118</v>
      </c>
      <c r="AB83" s="1">
        <f t="shared" si="22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119</v>
      </c>
      <c r="B84" s="1" t="s">
        <v>31</v>
      </c>
      <c r="C84" s="1">
        <v>44.542000000000002</v>
      </c>
      <c r="D84" s="1"/>
      <c r="E84" s="1">
        <v>6.9779999999999998</v>
      </c>
      <c r="F84" s="1">
        <v>36.042000000000002</v>
      </c>
      <c r="G84" s="6">
        <v>1</v>
      </c>
      <c r="H84" s="1">
        <v>50</v>
      </c>
      <c r="I84" s="1"/>
      <c r="J84" s="1">
        <v>7.15</v>
      </c>
      <c r="K84" s="1">
        <f t="shared" si="17"/>
        <v>-0.1720000000000006</v>
      </c>
      <c r="L84" s="1">
        <f t="shared" si="18"/>
        <v>6.9779999999999998</v>
      </c>
      <c r="M84" s="1"/>
      <c r="N84" s="1"/>
      <c r="O84" s="1">
        <f t="shared" si="19"/>
        <v>1.3956</v>
      </c>
      <c r="P84" s="5"/>
      <c r="Q84" s="5"/>
      <c r="R84" s="14"/>
      <c r="S84" s="1">
        <f t="shared" si="20"/>
        <v>25.825451418744628</v>
      </c>
      <c r="T84" s="1">
        <f t="shared" si="21"/>
        <v>25.825451418744628</v>
      </c>
      <c r="U84" s="1">
        <v>1.3956</v>
      </c>
      <c r="V84" s="1">
        <v>0.56079999999999997</v>
      </c>
      <c r="W84" s="1">
        <v>0.56079999999999997</v>
      </c>
      <c r="X84" s="1">
        <v>0.56600000000000006</v>
      </c>
      <c r="Y84" s="1">
        <v>1.6883999999999999</v>
      </c>
      <c r="Z84" s="1">
        <v>3.3652000000000002</v>
      </c>
      <c r="AA84" s="10" t="s">
        <v>120</v>
      </c>
      <c r="AB84" s="1">
        <f t="shared" si="22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4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4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4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4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4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4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4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4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4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4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4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4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4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4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4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4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4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4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4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4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4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4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4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4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4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4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4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4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4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4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4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4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4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4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4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4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4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4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4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4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4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4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4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4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4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4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4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4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4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4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4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4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4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4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4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4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4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4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4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4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4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4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4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4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4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4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4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4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4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4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4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4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4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4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4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4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4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4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4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4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4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4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4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4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4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4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4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4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4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4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4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4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4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4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4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4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4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4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4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4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4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4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4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4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4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4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4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4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4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4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4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4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4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4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4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4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4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4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4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4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4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4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4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4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4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4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4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4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4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4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4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4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4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4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4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4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4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4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4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4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4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4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4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4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4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4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4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4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4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4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4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4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4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4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4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4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4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4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4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4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4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4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4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4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4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4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4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4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4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4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4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4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4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4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4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4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4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4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4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4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4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4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4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4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4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4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4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4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4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4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4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4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4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4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4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4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4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4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4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4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4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4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4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4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4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4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4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4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4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4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4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4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4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4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4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4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4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4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4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4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4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4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4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4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4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4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4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4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4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4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4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4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4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4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4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4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4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4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4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4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4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4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4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4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4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4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4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4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4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4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4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4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4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4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4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4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4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4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4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4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4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4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4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4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4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4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4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4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4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4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4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4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4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4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4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4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4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4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4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4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4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4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4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4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4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4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4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4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4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4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4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4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4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4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4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4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4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4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4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4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4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4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4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4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4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4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4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4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4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4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4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4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4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4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4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4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4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4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4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4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4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4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4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4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4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4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4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4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4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4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4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4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4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4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4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4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4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4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4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4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4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4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4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4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4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4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4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4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4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4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4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4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4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4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4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4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4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4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4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4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4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4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4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4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4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4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4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4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4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4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4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4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4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4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4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4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4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4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4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4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4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4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4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4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4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4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4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4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4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4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4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4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4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4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4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4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4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4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4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4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4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4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4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4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4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4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4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4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4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4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4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4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4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4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4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B84" xr:uid="{4046447F-4D5F-4FC5-B2AF-121677A1050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2024-02-15T14:06:20Z</dcterms:created>
  <dcterms:modified xsi:type="dcterms:W3CDTF">2024-02-21T11:42:15Z</dcterms:modified>
</cp:coreProperties>
</file>