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2,24 ПОКОМ КИ филиалы\Луганск\"/>
    </mc:Choice>
  </mc:AlternateContent>
  <xr:revisionPtr revIDLastSave="0" documentId="13_ncr:1_{FC0C4902-9D5E-4081-888C-BEBB119FC7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E7" i="1"/>
  <c r="AE8" i="1"/>
  <c r="AE9" i="1"/>
  <c r="AE10" i="1"/>
  <c r="AD11" i="1"/>
  <c r="AE11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E32" i="1"/>
  <c r="AD33" i="1"/>
  <c r="AE33" i="1"/>
  <c r="AE34" i="1"/>
  <c r="AE35" i="1"/>
  <c r="AE36" i="1"/>
  <c r="AE37" i="1"/>
  <c r="AE38" i="1"/>
  <c r="AD39" i="1"/>
  <c r="AE39" i="1"/>
  <c r="AE40" i="1"/>
  <c r="AE41" i="1"/>
  <c r="AE42" i="1"/>
  <c r="AD43" i="1"/>
  <c r="AE43" i="1"/>
  <c r="AD44" i="1"/>
  <c r="AE44" i="1"/>
  <c r="AE45" i="1"/>
  <c r="AE46" i="1"/>
  <c r="AD47" i="1"/>
  <c r="AE47" i="1"/>
  <c r="AD48" i="1"/>
  <c r="AE48" i="1"/>
  <c r="AE49" i="1"/>
  <c r="AE50" i="1"/>
  <c r="AD51" i="1"/>
  <c r="AE51" i="1"/>
  <c r="AD52" i="1"/>
  <c r="AE52" i="1"/>
  <c r="AD53" i="1"/>
  <c r="AE53" i="1"/>
  <c r="AD54" i="1"/>
  <c r="AE54" i="1"/>
  <c r="AD55" i="1"/>
  <c r="AE55" i="1"/>
  <c r="AE56" i="1"/>
  <c r="AD57" i="1"/>
  <c r="AE57" i="1"/>
  <c r="AE58" i="1"/>
  <c r="AD59" i="1"/>
  <c r="AE59" i="1"/>
  <c r="AE60" i="1"/>
  <c r="AD61" i="1"/>
  <c r="AE61" i="1"/>
  <c r="AE62" i="1"/>
  <c r="AD63" i="1"/>
  <c r="AE63" i="1"/>
  <c r="AE64" i="1"/>
  <c r="AD65" i="1"/>
  <c r="AE65" i="1"/>
  <c r="AE66" i="1"/>
  <c r="AE67" i="1"/>
  <c r="AD68" i="1"/>
  <c r="AE68" i="1"/>
  <c r="AD69" i="1"/>
  <c r="AE69" i="1"/>
  <c r="AE70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E80" i="1"/>
  <c r="AE81" i="1"/>
  <c r="AD82" i="1"/>
  <c r="AE82" i="1"/>
  <c r="AD83" i="1"/>
  <c r="AE83" i="1"/>
  <c r="AE84" i="1"/>
  <c r="AE85" i="1"/>
  <c r="AD86" i="1"/>
  <c r="AE86" i="1"/>
  <c r="AD87" i="1"/>
  <c r="AE87" i="1"/>
  <c r="AE88" i="1"/>
  <c r="AE89" i="1"/>
  <c r="AE90" i="1"/>
  <c r="AD91" i="1"/>
  <c r="AE91" i="1"/>
  <c r="AD92" i="1"/>
  <c r="AE92" i="1"/>
  <c r="AD93" i="1"/>
  <c r="AE93" i="1"/>
  <c r="AD94" i="1"/>
  <c r="AE94" i="1"/>
  <c r="AD95" i="1"/>
  <c r="AE95" i="1"/>
  <c r="AE96" i="1"/>
  <c r="AE97" i="1"/>
  <c r="AD98" i="1"/>
  <c r="AE98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E6" i="1"/>
  <c r="Q7" i="1"/>
  <c r="Q8" i="1"/>
  <c r="AD8" i="1" s="1"/>
  <c r="Q9" i="1"/>
  <c r="AD9" i="1" s="1"/>
  <c r="Q10" i="1"/>
  <c r="AD10" i="1" s="1"/>
  <c r="Q11" i="1"/>
  <c r="Q12" i="1"/>
  <c r="AD12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AD32" i="1" s="1"/>
  <c r="Q33" i="1"/>
  <c r="Q34" i="1"/>
  <c r="AD34" i="1" s="1"/>
  <c r="Q35" i="1"/>
  <c r="AD35" i="1" s="1"/>
  <c r="Q36" i="1"/>
  <c r="AD36" i="1" s="1"/>
  <c r="Q37" i="1"/>
  <c r="AD37" i="1" s="1"/>
  <c r="Q38" i="1"/>
  <c r="AD38" i="1" s="1"/>
  <c r="Q39" i="1"/>
  <c r="Q40" i="1"/>
  <c r="AD40" i="1" s="1"/>
  <c r="Q41" i="1"/>
  <c r="AD41" i="1" s="1"/>
  <c r="Q42" i="1"/>
  <c r="AD42" i="1" s="1"/>
  <c r="Q43" i="1"/>
  <c r="Q44" i="1"/>
  <c r="Q45" i="1"/>
  <c r="AD45" i="1" s="1"/>
  <c r="Q46" i="1"/>
  <c r="AD46" i="1" s="1"/>
  <c r="Q47" i="1"/>
  <c r="Q48" i="1"/>
  <c r="Q49" i="1"/>
  <c r="AD49" i="1" s="1"/>
  <c r="Q50" i="1"/>
  <c r="AD50" i="1" s="1"/>
  <c r="Q51" i="1"/>
  <c r="Q52" i="1"/>
  <c r="Q53" i="1"/>
  <c r="Q54" i="1"/>
  <c r="Q55" i="1"/>
  <c r="Q56" i="1"/>
  <c r="AD56" i="1" s="1"/>
  <c r="Q57" i="1"/>
  <c r="Q58" i="1"/>
  <c r="AD58" i="1" s="1"/>
  <c r="Q59" i="1"/>
  <c r="Q60" i="1"/>
  <c r="AD60" i="1" s="1"/>
  <c r="Q61" i="1"/>
  <c r="Q62" i="1"/>
  <c r="AD62" i="1" s="1"/>
  <c r="Q63" i="1"/>
  <c r="Q64" i="1"/>
  <c r="AD64" i="1" s="1"/>
  <c r="Q65" i="1"/>
  <c r="Q66" i="1"/>
  <c r="AD66" i="1" s="1"/>
  <c r="Q67" i="1"/>
  <c r="AD67" i="1" s="1"/>
  <c r="Q68" i="1"/>
  <c r="Q69" i="1"/>
  <c r="Q70" i="1"/>
  <c r="AD70" i="1" s="1"/>
  <c r="Q71" i="1"/>
  <c r="AD71" i="1" s="1"/>
  <c r="Q72" i="1"/>
  <c r="Q73" i="1"/>
  <c r="Q74" i="1"/>
  <c r="Q75" i="1"/>
  <c r="Q76" i="1"/>
  <c r="Q77" i="1"/>
  <c r="Q78" i="1"/>
  <c r="Q79" i="1"/>
  <c r="Q80" i="1"/>
  <c r="AD80" i="1" s="1"/>
  <c r="Q81" i="1"/>
  <c r="AD81" i="1" s="1"/>
  <c r="Q82" i="1"/>
  <c r="Q83" i="1"/>
  <c r="Q84" i="1"/>
  <c r="AD84" i="1" s="1"/>
  <c r="Q85" i="1"/>
  <c r="AD85" i="1" s="1"/>
  <c r="Q86" i="1"/>
  <c r="Q87" i="1"/>
  <c r="Q88" i="1"/>
  <c r="AD88" i="1" s="1"/>
  <c r="Q89" i="1"/>
  <c r="AD89" i="1" s="1"/>
  <c r="Q90" i="1"/>
  <c r="AD90" i="1" s="1"/>
  <c r="Q91" i="1"/>
  <c r="Q92" i="1"/>
  <c r="Q93" i="1"/>
  <c r="Q94" i="1"/>
  <c r="Q95" i="1"/>
  <c r="Q96" i="1"/>
  <c r="AD96" i="1" s="1"/>
  <c r="Q97" i="1"/>
  <c r="AD97" i="1" s="1"/>
  <c r="Q98" i="1"/>
  <c r="Q99" i="1"/>
  <c r="AD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6" i="1"/>
  <c r="AD6" i="1" s="1"/>
  <c r="R5" i="1"/>
  <c r="Q5" i="1" l="1"/>
  <c r="AE5" i="1"/>
  <c r="O7" i="1"/>
  <c r="O8" i="1"/>
  <c r="P8" i="1" s="1"/>
  <c r="O9" i="1"/>
  <c r="P9" i="1" s="1"/>
  <c r="O10" i="1"/>
  <c r="P10" i="1" s="1"/>
  <c r="O11" i="1"/>
  <c r="O12" i="1"/>
  <c r="P12" i="1" s="1"/>
  <c r="O13" i="1"/>
  <c r="P13" i="1" s="1"/>
  <c r="O14" i="1"/>
  <c r="O15" i="1"/>
  <c r="O16" i="1"/>
  <c r="O18" i="1"/>
  <c r="P18" i="1" s="1"/>
  <c r="O19" i="1"/>
  <c r="O20" i="1"/>
  <c r="P20" i="1" s="1"/>
  <c r="O21" i="1"/>
  <c r="O22" i="1"/>
  <c r="O23" i="1"/>
  <c r="P23" i="1" s="1"/>
  <c r="O24" i="1"/>
  <c r="O25" i="1"/>
  <c r="O26" i="1"/>
  <c r="P26" i="1" s="1"/>
  <c r="O27" i="1"/>
  <c r="O28" i="1"/>
  <c r="O29" i="1"/>
  <c r="O30" i="1"/>
  <c r="O31" i="1"/>
  <c r="P31" i="1" s="1"/>
  <c r="O32" i="1"/>
  <c r="P32" i="1" s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O48" i="1"/>
  <c r="P48" i="1" s="1"/>
  <c r="O49" i="1"/>
  <c r="P49" i="1" s="1"/>
  <c r="O51" i="1"/>
  <c r="O52" i="1"/>
  <c r="P52" i="1" s="1"/>
  <c r="O53" i="1"/>
  <c r="O54" i="1"/>
  <c r="P54" i="1" s="1"/>
  <c r="O55" i="1"/>
  <c r="P55" i="1" s="1"/>
  <c r="O56" i="1"/>
  <c r="P56" i="1" s="1"/>
  <c r="O57" i="1"/>
  <c r="P57" i="1" s="1"/>
  <c r="O58" i="1"/>
  <c r="P58" i="1" s="1"/>
  <c r="O59" i="1"/>
  <c r="O60" i="1"/>
  <c r="P60" i="1" s="1"/>
  <c r="O61" i="1"/>
  <c r="P61" i="1" s="1"/>
  <c r="O62" i="1"/>
  <c r="P62" i="1" s="1"/>
  <c r="O63" i="1"/>
  <c r="O64" i="1"/>
  <c r="P64" i="1" s="1"/>
  <c r="O65" i="1"/>
  <c r="P65" i="1" s="1"/>
  <c r="O66" i="1"/>
  <c r="P66" i="1" s="1"/>
  <c r="O67" i="1"/>
  <c r="P67" i="1" s="1"/>
  <c r="O68" i="1"/>
  <c r="P68" i="1" s="1"/>
  <c r="O69" i="1"/>
  <c r="O70" i="1"/>
  <c r="P70" i="1" s="1"/>
  <c r="O71" i="1"/>
  <c r="P71" i="1" s="1"/>
  <c r="O72" i="1"/>
  <c r="O73" i="1"/>
  <c r="O74" i="1"/>
  <c r="P74" i="1" s="1"/>
  <c r="O75" i="1"/>
  <c r="P75" i="1" s="1"/>
  <c r="O76" i="1"/>
  <c r="O77" i="1"/>
  <c r="O78" i="1"/>
  <c r="O79" i="1"/>
  <c r="O80" i="1"/>
  <c r="P80" i="1" s="1"/>
  <c r="O81" i="1"/>
  <c r="P81" i="1" s="1"/>
  <c r="O82" i="1"/>
  <c r="P82" i="1" s="1"/>
  <c r="O83" i="1"/>
  <c r="P83" i="1" s="1"/>
  <c r="O84" i="1"/>
  <c r="P84" i="1" s="1"/>
  <c r="O86" i="1"/>
  <c r="O87" i="1"/>
  <c r="P87" i="1" s="1"/>
  <c r="O88" i="1"/>
  <c r="P88" i="1" s="1"/>
  <c r="O89" i="1"/>
  <c r="P89" i="1" s="1"/>
  <c r="O90" i="1"/>
  <c r="P90" i="1" s="1"/>
  <c r="O91" i="1"/>
  <c r="O92" i="1"/>
  <c r="O93" i="1"/>
  <c r="O94" i="1"/>
  <c r="O95" i="1"/>
  <c r="O96" i="1"/>
  <c r="P96" i="1" s="1"/>
  <c r="O97" i="1"/>
  <c r="P97" i="1" s="1"/>
  <c r="O98" i="1"/>
  <c r="O99" i="1"/>
  <c r="P99" i="1" s="1"/>
  <c r="O100" i="1"/>
  <c r="O101" i="1"/>
  <c r="O102" i="1"/>
  <c r="P102" i="1" s="1"/>
  <c r="O103" i="1"/>
  <c r="O104" i="1"/>
  <c r="O105" i="1"/>
  <c r="O106" i="1"/>
  <c r="O107" i="1"/>
  <c r="O108" i="1"/>
  <c r="O109" i="1"/>
  <c r="O110" i="1"/>
  <c r="O111" i="1"/>
  <c r="O112" i="1"/>
  <c r="P112" i="1" s="1"/>
  <c r="O113" i="1"/>
  <c r="P113" i="1" s="1"/>
  <c r="O114" i="1"/>
  <c r="P114" i="1" s="1"/>
  <c r="O115" i="1"/>
  <c r="O6" i="1"/>
  <c r="P6" i="1" s="1"/>
  <c r="F50" i="1"/>
  <c r="E50" i="1"/>
  <c r="O50" i="1" s="1"/>
  <c r="F85" i="1"/>
  <c r="E85" i="1"/>
  <c r="O85" i="1" s="1"/>
  <c r="F17" i="1"/>
  <c r="E17" i="1"/>
  <c r="O17" i="1" s="1"/>
  <c r="U17" i="1" l="1"/>
  <c r="P85" i="1"/>
  <c r="U85" i="1" s="1"/>
  <c r="P50" i="1"/>
  <c r="U50" i="1" s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5" i="1"/>
  <c r="V15" i="1"/>
  <c r="U13" i="1"/>
  <c r="V13" i="1"/>
  <c r="U11" i="1"/>
  <c r="V11" i="1"/>
  <c r="U9" i="1"/>
  <c r="V9" i="1"/>
  <c r="U7" i="1"/>
  <c r="V7" i="1"/>
  <c r="V17" i="1"/>
  <c r="V85" i="1"/>
  <c r="V50" i="1"/>
  <c r="U115" i="1"/>
  <c r="V115" i="1"/>
  <c r="U113" i="1"/>
  <c r="V113" i="1"/>
  <c r="U111" i="1"/>
  <c r="V111" i="1"/>
  <c r="U109" i="1"/>
  <c r="V109" i="1"/>
  <c r="U107" i="1"/>
  <c r="V107" i="1"/>
  <c r="U105" i="1"/>
  <c r="V105" i="1"/>
  <c r="U103" i="1"/>
  <c r="V103" i="1"/>
  <c r="U101" i="1"/>
  <c r="V101" i="1"/>
  <c r="U99" i="1"/>
  <c r="V99" i="1"/>
  <c r="U97" i="1"/>
  <c r="V97" i="1"/>
  <c r="U95" i="1"/>
  <c r="V95" i="1"/>
  <c r="U93" i="1"/>
  <c r="V93" i="1"/>
  <c r="U91" i="1"/>
  <c r="V91" i="1"/>
  <c r="U89" i="1"/>
  <c r="V89" i="1"/>
  <c r="U87" i="1"/>
  <c r="V87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6" i="1"/>
  <c r="V16" i="1"/>
  <c r="U14" i="1"/>
  <c r="V14" i="1"/>
  <c r="U12" i="1"/>
  <c r="V12" i="1"/>
  <c r="U10" i="1"/>
  <c r="V10" i="1"/>
  <c r="U8" i="1"/>
  <c r="V8" i="1"/>
  <c r="V6" i="1"/>
  <c r="U6" i="1"/>
  <c r="U114" i="1"/>
  <c r="V114" i="1"/>
  <c r="U112" i="1"/>
  <c r="V112" i="1"/>
  <c r="U110" i="1"/>
  <c r="V110" i="1"/>
  <c r="U108" i="1"/>
  <c r="V108" i="1"/>
  <c r="U106" i="1"/>
  <c r="V106" i="1"/>
  <c r="U104" i="1"/>
  <c r="V104" i="1"/>
  <c r="U102" i="1"/>
  <c r="V102" i="1"/>
  <c r="U100" i="1"/>
  <c r="V100" i="1"/>
  <c r="U98" i="1"/>
  <c r="V98" i="1"/>
  <c r="U96" i="1"/>
  <c r="V96" i="1"/>
  <c r="U94" i="1"/>
  <c r="V94" i="1"/>
  <c r="U92" i="1"/>
  <c r="V92" i="1"/>
  <c r="U90" i="1"/>
  <c r="V90" i="1"/>
  <c r="U88" i="1"/>
  <c r="V88" i="1"/>
  <c r="U86" i="1"/>
  <c r="V86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AD5" i="1" l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<sst xmlns="http://schemas.openxmlformats.org/spreadsheetml/2006/main" count="336" uniqueCount="159">
  <si>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</si>
  <si>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</si>
  <si>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</si>
  <si>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</si>
  <si>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</si>
  <si>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</si>
  <si>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</si>
  <si>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</si>
  <si>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</si>
  <si>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</si>
  <si>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</si>
  <si>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</si>
  <si>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</si>
  <si>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</si>
  <si>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</si>
  <si>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</si>
  <si>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</si>
  <si>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</si>
  <si>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</si>
  <si>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</si>
  <si>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</si>
  <si>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</si>
  <si>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</si>
  <si>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</si>
  <si>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21,02,</t>
  </si>
  <si>
    <t>15,02,</t>
  </si>
  <si>
    <t>14,02,</t>
  </si>
  <si>
    <t>08,02,</t>
  </si>
  <si>
    <t>06,02,</t>
  </si>
  <si>
    <t>01,02,</t>
  </si>
  <si>
    <t>30,01,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</si>
  <si>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</si>
  <si>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</si>
  <si>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</si>
  <si>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</si>
  <si>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 / снятие с производства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</si>
  <si>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</si>
  <si>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</si>
  <si>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</si>
  <si>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</si>
  <si>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</si>
  <si>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</si>
  <si>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</si>
  <si>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</si>
  <si>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</si>
  <si>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</si>
  <si>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</si>
  <si>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</si>
  <si>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</si>
  <si>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</si>
  <si>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</si>
  <si>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</si>
  <si>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</si>
  <si>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</si>
  <si>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</si>
  <si>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</si>
  <si>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</si>
  <si>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</si>
  <si>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</si>
  <si>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</si>
  <si>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</si>
  <si>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</si>
  <si>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</si>
  <si>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</si>
  <si>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</si>
  <si>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</si>
  <si>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</si>
  <si>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</si>
  <si>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</si>
  <si>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</si>
  <si>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</si>
  <si>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</si>
  <si>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</si>
  <si>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</si>
  <si>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</si>
  <si>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</si>
  <si>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</si>
  <si>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</si>
  <si>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</si>
  <si>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</si>
  <si>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</si>
  <si>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</si>
  <si>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</si>
  <si>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</si>
  <si>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</si>
  <si>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</si>
  <si>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</si>
  <si>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</si>
  <si>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</si>
  <si>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</si>
  <si>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</si>
  <si>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</si>
  <si>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</si>
  <si>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</si>
  <si>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</si>
  <si>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</si>
  <si>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</si>
  <si>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</si>
  <si>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</si>
  <si>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</si>
  <si>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</si>
  <si>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</si>
  <si>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</si>
  <si>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</si>
  <si>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</si>
  <si>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</si>
  <si>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</si>
  <si>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</si>
  <si>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</si>
  <si>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</si>
  <si>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</si>
  <si>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</si>
  <si>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</si>
  <si>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</si>
  <si>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</si>
  <si>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</si>
  <si>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</si>
  <si>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</si>
  <si>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</si>
  <si>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</si>
  <si>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</si>
  <si>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</si>
  <si>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</si>
  <si>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</si>
  <si>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</si>
  <si>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</si>
  <si>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</si>
  <si>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</si>
  <si>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</si>
  <si>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</si>
  <si>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</si>
  <si>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</si>
  <si>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</si>
  <si>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</si>
  <si>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</si>
  <si>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</si>
  <si>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</si>
  <si>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</si>
  <si>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</si>
  <si>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</si>
  <si>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</si>
  <si>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</si>
  <si>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</si>
  <si>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</si>
  <si>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</si>
  <si>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</si>
  <si>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</si>
  <si>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</si>
  <si>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</si>
  <si>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</si>
  <si>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</si>
  <si>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</si>
  <si>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</si>
  <si>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</si>
  <si>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задвоенное СКЮ</t>
  </si>
  <si>
    <t>не в матрице!!!</t>
  </si>
  <si>
    <t>заказ</t>
  </si>
  <si>
    <t>24,02,(1)</t>
  </si>
  <si>
    <t>24,02,(2)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</si>
</sst>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1" fillId="7" borderId="1" xfId="1" applyNumberFormat="1" applyFill="1"/>
    <xf numFmtId="164" fontId="5" fillId="5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ySplit="5" topLeftCell="A6" activePane="bottomLeft" state="frozen"/>
      <selection pane="bottomLeft" activeCell="AC12" sqref="AC12"/>
    </sheetView>
  </sheetViews>
  <sheetFormatPr defaultRowHeight="15" x14ac:dyDescent="0.25"/>
  <cols>
    <col min="1" max="1" width="60" customWidth="1"/>
    <col min="2" max="2" width="3.42578125" customWidth="1"/>
    <col min="3" max="6" width="7.28515625" customWidth="1"/>
    <col min="7" max="7" width="5" style="7" customWidth="1"/>
    <col min="8" max="8" width="5" customWidth="1"/>
    <col min="9" max="9" width="11.140625" customWidth="1"/>
    <col min="10" max="11" width="6.5703125" customWidth="1"/>
    <col min="12" max="13" width="0.85546875" customWidth="1"/>
    <col min="14" max="19" width="6.5703125" customWidth="1"/>
    <col min="20" max="20" width="21.7109375" customWidth="1"/>
    <col min="21" max="22" width="4.7109375" customWidth="1"/>
    <col min="23" max="28" width="7.28515625" customWidth="1"/>
    <col min="29" max="29" width="36.5703125" customWidth="1"/>
    <col min="30" max="31" width="7.28515625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156</v>
      </c>
      <c r="R3" s="18" t="s">
        <v>156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9" t="s">
        <v>157</v>
      </c>
      <c r="R4" s="20" t="s">
        <v>158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157</v>
      </c>
      <c r="AE4" s="1" t="s">
        <v>158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37025.011999999995</v>
      </c>
      <c r="F5" s="4">
        <f>SUM(F6:F499)</f>
        <v>39477.279999999999</v>
      </c>
      <c r="G5" s="5"/>
      <c r="H5" s="1"/>
      <c r="I5" s="1"/>
      <c r="J5" s="4">
        <f t="shared" ref="J5:S5" si="0">SUM(J6:J499)</f>
        <v>37218.294999999998</v>
      </c>
      <c r="K5" s="4">
        <f t="shared" si="0"/>
        <v>-193.28300000000002</v>
      </c>
      <c r="L5" s="4">
        <f t="shared" si="0"/>
        <v>0</v>
      </c>
      <c r="M5" s="4">
        <f t="shared" si="0"/>
        <v>0</v>
      </c>
      <c r="N5" s="4">
        <f t="shared" si="0"/>
        <v>19210.215200000002</v>
      </c>
      <c r="O5" s="4">
        <f t="shared" si="0"/>
        <v>7405.0024000000021</v>
      </c>
      <c r="P5" s="4">
        <f t="shared" si="0"/>
        <v>22856.201799999999</v>
      </c>
      <c r="Q5" s="21">
        <f t="shared" si="0"/>
        <v>12656.201799999999</v>
      </c>
      <c r="R5" s="22">
        <f t="shared" si="0"/>
        <v>10200</v>
      </c>
      <c r="S5" s="4">
        <f t="shared" si="0"/>
        <v>0</v>
      </c>
      <c r="T5" s="1"/>
      <c r="U5" s="1"/>
      <c r="V5" s="1"/>
      <c r="W5" s="4">
        <f t="shared" ref="W5:AB5" si="1">SUM(W6:W499)</f>
        <v>6526.3458000000019</v>
      </c>
      <c r="X5" s="4">
        <f t="shared" si="1"/>
        <v>6156.1006000000016</v>
      </c>
      <c r="Y5" s="4">
        <f t="shared" si="1"/>
        <v>6632.7472000000016</v>
      </c>
      <c r="Z5" s="4">
        <f t="shared" si="1"/>
        <v>6435.0008000000025</v>
      </c>
      <c r="AA5" s="4">
        <f t="shared" si="1"/>
        <v>5889.6345999999976</v>
      </c>
      <c r="AB5" s="4">
        <f t="shared" si="1"/>
        <v>5632.8574000000008</v>
      </c>
      <c r="AC5" s="1"/>
      <c r="AD5" s="4">
        <f>SUM(AD6:AD499)</f>
        <v>10767.322449999998</v>
      </c>
      <c r="AE5" s="4">
        <f>SUM(AE6:AE499)</f>
        <v>8994.5999999999985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2616.7330000000002</v>
      </c>
      <c r="D6" s="1"/>
      <c r="E6" s="1">
        <v>965.97799999999995</v>
      </c>
      <c r="F6" s="1">
        <v>1476.3430000000001</v>
      </c>
      <c r="G6" s="5">
        <v>1</v>
      </c>
      <c r="H6" s="1">
        <v>50</v>
      </c>
      <c r="I6" s="1" t="s">
        <v>33</v>
      </c>
      <c r="J6" s="1">
        <v>948.82100000000003</v>
      </c>
      <c r="K6" s="1">
        <f t="shared" ref="K6:K37" si="2">E6-J6</f>
        <v>17.156999999999925</v>
      </c>
      <c r="L6" s="1"/>
      <c r="M6" s="1"/>
      <c r="N6" s="1"/>
      <c r="O6" s="1">
        <f t="shared" ref="O6:O37" si="3">E6/5</f>
        <v>193.19559999999998</v>
      </c>
      <c r="P6" s="15">
        <f>11*O6-N6-F6</f>
        <v>648.80859999999961</v>
      </c>
      <c r="Q6" s="23">
        <f>P6-R6</f>
        <v>348.80859999999961</v>
      </c>
      <c r="R6" s="24">
        <v>300</v>
      </c>
      <c r="S6" s="16"/>
      <c r="T6" s="1"/>
      <c r="U6" s="1">
        <f>(F6+N6+P6)/O6</f>
        <v>11</v>
      </c>
      <c r="V6" s="1">
        <f>(F6+N6)/O6</f>
        <v>7.6417009497110708</v>
      </c>
      <c r="W6" s="1">
        <v>159.58459999999999</v>
      </c>
      <c r="X6" s="1">
        <v>149.84559999999999</v>
      </c>
      <c r="Y6" s="1">
        <v>206.2022</v>
      </c>
      <c r="Z6" s="1">
        <v>272.33199999999999</v>
      </c>
      <c r="AA6" s="1">
        <v>238.12700000000001</v>
      </c>
      <c r="AB6" s="1">
        <v>171.81180000000001</v>
      </c>
      <c r="AC6" s="1"/>
      <c r="AD6" s="1">
        <f>Q6*G6</f>
        <v>348.80859999999961</v>
      </c>
      <c r="AE6" s="1">
        <f>R6*G6</f>
        <v>300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-2.516</v>
      </c>
      <c r="D7" s="1">
        <v>2.516</v>
      </c>
      <c r="E7" s="1"/>
      <c r="F7" s="1"/>
      <c r="G7" s="5">
        <v>0</v>
      </c>
      <c r="H7" s="1">
        <v>30</v>
      </c>
      <c r="I7" s="1"/>
      <c r="J7" s="1"/>
      <c r="K7" s="1">
        <f t="shared" si="2"/>
        <v>0</v>
      </c>
      <c r="L7" s="1"/>
      <c r="M7" s="1"/>
      <c r="N7" s="1"/>
      <c r="O7" s="1">
        <f t="shared" si="3"/>
        <v>0</v>
      </c>
      <c r="P7" s="15"/>
      <c r="Q7" s="23">
        <f t="shared" ref="Q7:Q70" si="4">P7-R7</f>
        <v>0</v>
      </c>
      <c r="R7" s="24"/>
      <c r="S7" s="16"/>
      <c r="T7" s="1"/>
      <c r="U7" s="1" t="e">
        <f t="shared" ref="U7:U70" si="5">(F7+N7+P7)/O7</f>
        <v>#DIV/0!</v>
      </c>
      <c r="V7" s="1" t="e">
        <f t="shared" ref="V7:V70" si="6">(F7+N7)/O7</f>
        <v>#DIV/0!</v>
      </c>
      <c r="W7" s="1">
        <v>0</v>
      </c>
      <c r="X7" s="1">
        <v>0</v>
      </c>
      <c r="Y7" s="1">
        <v>9.4245999999999999</v>
      </c>
      <c r="Z7" s="1">
        <v>11.5288</v>
      </c>
      <c r="AA7" s="1">
        <v>2.1042000000000001</v>
      </c>
      <c r="AB7" s="1">
        <v>0</v>
      </c>
      <c r="AC7" s="1" t="s">
        <v>35</v>
      </c>
      <c r="AD7" s="1">
        <f t="shared" ref="AD7:AD70" si="7">Q7*G7</f>
        <v>0</v>
      </c>
      <c r="AE7" s="1">
        <f t="shared" ref="AE7:AE70" si="8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665.75699999999995</v>
      </c>
      <c r="D8" s="1">
        <v>159.62200000000001</v>
      </c>
      <c r="E8" s="1">
        <v>339.84699999999998</v>
      </c>
      <c r="F8" s="1">
        <v>434.47300000000001</v>
      </c>
      <c r="G8" s="5">
        <v>1</v>
      </c>
      <c r="H8" s="1">
        <v>45</v>
      </c>
      <c r="I8" s="1"/>
      <c r="J8" s="1">
        <v>321.50599999999997</v>
      </c>
      <c r="K8" s="1">
        <f t="shared" si="2"/>
        <v>18.341000000000008</v>
      </c>
      <c r="L8" s="1"/>
      <c r="M8" s="1"/>
      <c r="N8" s="1">
        <v>60.326399999999921</v>
      </c>
      <c r="O8" s="1">
        <f t="shared" si="3"/>
        <v>67.969399999999993</v>
      </c>
      <c r="P8" s="15">
        <f t="shared" ref="P8:P13" si="9">11*O8-N8-F8</f>
        <v>252.86399999999998</v>
      </c>
      <c r="Q8" s="23">
        <f t="shared" si="4"/>
        <v>152.86399999999998</v>
      </c>
      <c r="R8" s="24">
        <v>100</v>
      </c>
      <c r="S8" s="16"/>
      <c r="T8" s="1"/>
      <c r="U8" s="1">
        <f t="shared" si="5"/>
        <v>11</v>
      </c>
      <c r="V8" s="1">
        <f t="shared" si="6"/>
        <v>7.2797376466468728</v>
      </c>
      <c r="W8" s="1">
        <v>59.696800000000003</v>
      </c>
      <c r="X8" s="1">
        <v>63.653399999999998</v>
      </c>
      <c r="Y8" s="1">
        <v>81.352800000000002</v>
      </c>
      <c r="Z8" s="1">
        <v>81.873199999999997</v>
      </c>
      <c r="AA8" s="1">
        <v>90.025800000000004</v>
      </c>
      <c r="AB8" s="1">
        <v>94.776399999999995</v>
      </c>
      <c r="AC8" s="1"/>
      <c r="AD8" s="1">
        <f t="shared" si="7"/>
        <v>152.86399999999998</v>
      </c>
      <c r="AE8" s="1">
        <f t="shared" si="8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1082.059</v>
      </c>
      <c r="D9" s="1"/>
      <c r="E9" s="1">
        <v>560.55600000000004</v>
      </c>
      <c r="F9" s="1">
        <v>435.45299999999997</v>
      </c>
      <c r="G9" s="5">
        <v>1</v>
      </c>
      <c r="H9" s="1">
        <v>45</v>
      </c>
      <c r="I9" s="1"/>
      <c r="J9" s="1">
        <v>508.26400000000001</v>
      </c>
      <c r="K9" s="1">
        <f t="shared" si="2"/>
        <v>52.29200000000003</v>
      </c>
      <c r="L9" s="1"/>
      <c r="M9" s="1"/>
      <c r="N9" s="1">
        <v>562.74480000000005</v>
      </c>
      <c r="O9" s="1">
        <f t="shared" si="3"/>
        <v>112.11120000000001</v>
      </c>
      <c r="P9" s="15">
        <f t="shared" si="9"/>
        <v>235.0254000000001</v>
      </c>
      <c r="Q9" s="23">
        <f t="shared" si="4"/>
        <v>135.0254000000001</v>
      </c>
      <c r="R9" s="24">
        <v>100</v>
      </c>
      <c r="S9" s="16"/>
      <c r="T9" s="1"/>
      <c r="U9" s="1">
        <f t="shared" si="5"/>
        <v>11</v>
      </c>
      <c r="V9" s="1">
        <f t="shared" si="6"/>
        <v>8.9036403142594125</v>
      </c>
      <c r="W9" s="1">
        <v>104.38460000000001</v>
      </c>
      <c r="X9" s="1">
        <v>79.344399999999993</v>
      </c>
      <c r="Y9" s="1">
        <v>74.498599999999996</v>
      </c>
      <c r="Z9" s="1">
        <v>117.74460000000001</v>
      </c>
      <c r="AA9" s="1">
        <v>140.7422</v>
      </c>
      <c r="AB9" s="1">
        <v>100.4034</v>
      </c>
      <c r="AC9" s="1"/>
      <c r="AD9" s="1">
        <f t="shared" si="7"/>
        <v>135.0254000000001</v>
      </c>
      <c r="AE9" s="1">
        <f t="shared" si="8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32</v>
      </c>
      <c r="C10" s="1">
        <v>551.16800000000001</v>
      </c>
      <c r="D10" s="1">
        <v>30.587</v>
      </c>
      <c r="E10" s="1">
        <v>278.25599999999997</v>
      </c>
      <c r="F10" s="1">
        <v>256.63799999999998</v>
      </c>
      <c r="G10" s="5">
        <v>1</v>
      </c>
      <c r="H10" s="1">
        <v>40</v>
      </c>
      <c r="I10" s="1"/>
      <c r="J10" s="1">
        <v>288.005</v>
      </c>
      <c r="K10" s="1">
        <f t="shared" si="2"/>
        <v>-9.7490000000000236</v>
      </c>
      <c r="L10" s="1"/>
      <c r="M10" s="1"/>
      <c r="N10" s="1">
        <v>25.07200000000012</v>
      </c>
      <c r="O10" s="1">
        <f t="shared" si="3"/>
        <v>55.651199999999996</v>
      </c>
      <c r="P10" s="15">
        <f>10*O10-N10-F10</f>
        <v>274.80199999999985</v>
      </c>
      <c r="Q10" s="23">
        <f t="shared" si="4"/>
        <v>124.80199999999985</v>
      </c>
      <c r="R10" s="24">
        <v>150</v>
      </c>
      <c r="S10" s="16"/>
      <c r="T10" s="1"/>
      <c r="U10" s="1">
        <f t="shared" si="5"/>
        <v>10</v>
      </c>
      <c r="V10" s="1">
        <f t="shared" si="6"/>
        <v>5.0620651486401034</v>
      </c>
      <c r="W10" s="1">
        <v>41.661000000000001</v>
      </c>
      <c r="X10" s="1">
        <v>48.047199999999997</v>
      </c>
      <c r="Y10" s="1">
        <v>58.797400000000003</v>
      </c>
      <c r="Z10" s="1">
        <v>63.800600000000003</v>
      </c>
      <c r="AA10" s="1">
        <v>60.876800000000003</v>
      </c>
      <c r="AB10" s="1">
        <v>61.076000000000001</v>
      </c>
      <c r="AC10" s="1"/>
      <c r="AD10" s="1">
        <f t="shared" si="7"/>
        <v>124.80199999999985</v>
      </c>
      <c r="AE10" s="1">
        <f t="shared" si="8"/>
        <v>150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40</v>
      </c>
      <c r="C11" s="1">
        <v>56</v>
      </c>
      <c r="D11" s="1">
        <v>120</v>
      </c>
      <c r="E11" s="1">
        <v>49</v>
      </c>
      <c r="F11" s="1">
        <v>108</v>
      </c>
      <c r="G11" s="5">
        <v>0.5</v>
      </c>
      <c r="H11" s="1">
        <v>31</v>
      </c>
      <c r="I11" s="1" t="s">
        <v>33</v>
      </c>
      <c r="J11" s="1">
        <v>73</v>
      </c>
      <c r="K11" s="1">
        <f t="shared" si="2"/>
        <v>-24</v>
      </c>
      <c r="L11" s="1"/>
      <c r="M11" s="1"/>
      <c r="N11" s="1">
        <v>116.9</v>
      </c>
      <c r="O11" s="1">
        <f t="shared" si="3"/>
        <v>9.8000000000000007</v>
      </c>
      <c r="P11" s="15"/>
      <c r="Q11" s="23">
        <f t="shared" si="4"/>
        <v>0</v>
      </c>
      <c r="R11" s="24"/>
      <c r="S11" s="16"/>
      <c r="T11" s="1"/>
      <c r="U11" s="1">
        <f t="shared" si="5"/>
        <v>22.948979591836732</v>
      </c>
      <c r="V11" s="1">
        <f t="shared" si="6"/>
        <v>22.948979591836732</v>
      </c>
      <c r="W11" s="1">
        <v>21</v>
      </c>
      <c r="X11" s="1">
        <v>17.399999999999999</v>
      </c>
      <c r="Y11" s="1">
        <v>8.1999999999999993</v>
      </c>
      <c r="Z11" s="1">
        <v>11</v>
      </c>
      <c r="AA11" s="1">
        <v>8.6</v>
      </c>
      <c r="AB11" s="1">
        <v>6</v>
      </c>
      <c r="AC11" s="1"/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40</v>
      </c>
      <c r="C12" s="1">
        <v>221.535</v>
      </c>
      <c r="D12" s="1">
        <v>234</v>
      </c>
      <c r="E12" s="1">
        <v>236.821</v>
      </c>
      <c r="F12" s="1">
        <v>184.714</v>
      </c>
      <c r="G12" s="5">
        <v>0.45</v>
      </c>
      <c r="H12" s="1">
        <v>45</v>
      </c>
      <c r="I12" s="1"/>
      <c r="J12" s="1">
        <v>235</v>
      </c>
      <c r="K12" s="1">
        <f t="shared" si="2"/>
        <v>1.820999999999998</v>
      </c>
      <c r="L12" s="1"/>
      <c r="M12" s="1"/>
      <c r="N12" s="1">
        <v>166</v>
      </c>
      <c r="O12" s="1">
        <f t="shared" si="3"/>
        <v>47.364199999999997</v>
      </c>
      <c r="P12" s="15">
        <f t="shared" si="9"/>
        <v>170.29219999999992</v>
      </c>
      <c r="Q12" s="23">
        <f t="shared" si="4"/>
        <v>120.29219999999992</v>
      </c>
      <c r="R12" s="24">
        <v>50</v>
      </c>
      <c r="S12" s="16"/>
      <c r="T12" s="1"/>
      <c r="U12" s="1">
        <f t="shared" si="5"/>
        <v>10.999999999999998</v>
      </c>
      <c r="V12" s="1">
        <f t="shared" si="6"/>
        <v>7.4046220563210197</v>
      </c>
      <c r="W12" s="1">
        <v>40</v>
      </c>
      <c r="X12" s="1">
        <v>38</v>
      </c>
      <c r="Y12" s="1">
        <v>36.493000000000002</v>
      </c>
      <c r="Z12" s="1">
        <v>34.493000000000002</v>
      </c>
      <c r="AA12" s="1">
        <v>38</v>
      </c>
      <c r="AB12" s="1">
        <v>38.4</v>
      </c>
      <c r="AC12" s="1"/>
      <c r="AD12" s="1">
        <f t="shared" si="7"/>
        <v>54.131489999999964</v>
      </c>
      <c r="AE12" s="1">
        <f t="shared" si="8"/>
        <v>22.5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40</v>
      </c>
      <c r="C13" s="1">
        <v>360.536</v>
      </c>
      <c r="D13" s="1">
        <v>354</v>
      </c>
      <c r="E13" s="1">
        <v>335.09800000000001</v>
      </c>
      <c r="F13" s="1">
        <v>321.43799999999999</v>
      </c>
      <c r="G13" s="5">
        <v>0.45</v>
      </c>
      <c r="H13" s="1">
        <v>45</v>
      </c>
      <c r="I13" s="1"/>
      <c r="J13" s="1">
        <v>334</v>
      </c>
      <c r="K13" s="1">
        <f t="shared" si="2"/>
        <v>1.0980000000000132</v>
      </c>
      <c r="L13" s="1"/>
      <c r="M13" s="1"/>
      <c r="N13" s="1">
        <v>132.19999999999999</v>
      </c>
      <c r="O13" s="1">
        <f t="shared" si="3"/>
        <v>67.019599999999997</v>
      </c>
      <c r="P13" s="15">
        <f t="shared" si="9"/>
        <v>283.57759999999996</v>
      </c>
      <c r="Q13" s="23">
        <f t="shared" si="4"/>
        <v>163.57759999999996</v>
      </c>
      <c r="R13" s="24">
        <v>120</v>
      </c>
      <c r="S13" s="16"/>
      <c r="T13" s="1"/>
      <c r="U13" s="1">
        <f t="shared" si="5"/>
        <v>11</v>
      </c>
      <c r="V13" s="1">
        <f t="shared" si="6"/>
        <v>6.768736309974992</v>
      </c>
      <c r="W13" s="1">
        <v>55</v>
      </c>
      <c r="X13" s="1">
        <v>54.4</v>
      </c>
      <c r="Y13" s="1">
        <v>58.692799999999998</v>
      </c>
      <c r="Z13" s="1">
        <v>52.892800000000001</v>
      </c>
      <c r="AA13" s="1">
        <v>50.4</v>
      </c>
      <c r="AB13" s="1">
        <v>51.2</v>
      </c>
      <c r="AC13" s="1"/>
      <c r="AD13" s="1">
        <f t="shared" si="7"/>
        <v>73.609919999999988</v>
      </c>
      <c r="AE13" s="1">
        <f t="shared" si="8"/>
        <v>54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40</v>
      </c>
      <c r="C14" s="1">
        <v>36</v>
      </c>
      <c r="D14" s="1">
        <v>10</v>
      </c>
      <c r="E14" s="1">
        <v>13</v>
      </c>
      <c r="F14" s="1">
        <v>20</v>
      </c>
      <c r="G14" s="5">
        <v>0.4</v>
      </c>
      <c r="H14" s="1">
        <v>50</v>
      </c>
      <c r="I14" s="1" t="s">
        <v>33</v>
      </c>
      <c r="J14" s="1">
        <v>13</v>
      </c>
      <c r="K14" s="1">
        <f t="shared" si="2"/>
        <v>0</v>
      </c>
      <c r="L14" s="1"/>
      <c r="M14" s="1"/>
      <c r="N14" s="1">
        <v>11.6</v>
      </c>
      <c r="O14" s="1">
        <f t="shared" si="3"/>
        <v>2.6</v>
      </c>
      <c r="P14" s="15"/>
      <c r="Q14" s="23">
        <f t="shared" si="4"/>
        <v>0</v>
      </c>
      <c r="R14" s="24"/>
      <c r="S14" s="16"/>
      <c r="T14" s="1"/>
      <c r="U14" s="1">
        <f t="shared" si="5"/>
        <v>12.153846153846153</v>
      </c>
      <c r="V14" s="1">
        <f t="shared" si="6"/>
        <v>12.153846153846153</v>
      </c>
      <c r="W14" s="1">
        <v>3.2</v>
      </c>
      <c r="X14" s="1">
        <v>2.8</v>
      </c>
      <c r="Y14" s="1">
        <v>2.4</v>
      </c>
      <c r="Z14" s="1">
        <v>4.2</v>
      </c>
      <c r="AA14" s="1">
        <v>4.2</v>
      </c>
      <c r="AB14" s="1">
        <v>0.2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40</v>
      </c>
      <c r="C15" s="1">
        <v>118</v>
      </c>
      <c r="D15" s="1">
        <v>197</v>
      </c>
      <c r="E15" s="1">
        <v>63</v>
      </c>
      <c r="F15" s="1">
        <v>244</v>
      </c>
      <c r="G15" s="5">
        <v>0.17</v>
      </c>
      <c r="H15" s="1">
        <v>180</v>
      </c>
      <c r="I15" s="1" t="s">
        <v>33</v>
      </c>
      <c r="J15" s="1">
        <v>63</v>
      </c>
      <c r="K15" s="1">
        <f t="shared" si="2"/>
        <v>0</v>
      </c>
      <c r="L15" s="1"/>
      <c r="M15" s="1"/>
      <c r="N15" s="1"/>
      <c r="O15" s="1">
        <f t="shared" si="3"/>
        <v>12.6</v>
      </c>
      <c r="P15" s="15"/>
      <c r="Q15" s="23">
        <f t="shared" si="4"/>
        <v>0</v>
      </c>
      <c r="R15" s="24"/>
      <c r="S15" s="16"/>
      <c r="T15" s="1"/>
      <c r="U15" s="1">
        <f t="shared" si="5"/>
        <v>19.365079365079367</v>
      </c>
      <c r="V15" s="1">
        <f t="shared" si="6"/>
        <v>19.365079365079367</v>
      </c>
      <c r="W15" s="1">
        <v>7.8</v>
      </c>
      <c r="X15" s="1">
        <v>8.8000000000000007</v>
      </c>
      <c r="Y15" s="1">
        <v>25.2</v>
      </c>
      <c r="Z15" s="1">
        <v>15.2</v>
      </c>
      <c r="AA15" s="1">
        <v>5.2</v>
      </c>
      <c r="AB15" s="1">
        <v>7.2</v>
      </c>
      <c r="AC15" s="1"/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9" t="s">
        <v>45</v>
      </c>
      <c r="B16" s="9" t="s">
        <v>40</v>
      </c>
      <c r="C16" s="9"/>
      <c r="D16" s="9"/>
      <c r="E16" s="10">
        <v>42</v>
      </c>
      <c r="F16" s="10">
        <v>-42</v>
      </c>
      <c r="G16" s="5">
        <v>0</v>
      </c>
      <c r="H16" s="1" t="e">
        <v>#N/A</v>
      </c>
      <c r="I16" s="1"/>
      <c r="J16" s="1">
        <v>42</v>
      </c>
      <c r="K16" s="1">
        <f t="shared" si="2"/>
        <v>0</v>
      </c>
      <c r="L16" s="1"/>
      <c r="M16" s="1"/>
      <c r="N16" s="1"/>
      <c r="O16" s="1">
        <f t="shared" si="3"/>
        <v>8.4</v>
      </c>
      <c r="P16" s="15"/>
      <c r="Q16" s="23">
        <f t="shared" si="4"/>
        <v>0</v>
      </c>
      <c r="R16" s="24"/>
      <c r="S16" s="16"/>
      <c r="T16" s="1"/>
      <c r="U16" s="1">
        <f t="shared" si="5"/>
        <v>-5</v>
      </c>
      <c r="V16" s="1">
        <f t="shared" si="6"/>
        <v>-5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1" t="s">
        <v>154</v>
      </c>
      <c r="AD16" s="1">
        <f t="shared" si="7"/>
        <v>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40</v>
      </c>
      <c r="C17" s="1"/>
      <c r="D17" s="1">
        <v>126</v>
      </c>
      <c r="E17" s="10">
        <f>E16</f>
        <v>42</v>
      </c>
      <c r="F17" s="10">
        <f>126+F16</f>
        <v>84</v>
      </c>
      <c r="G17" s="5">
        <v>0.45</v>
      </c>
      <c r="H17" s="1">
        <v>50</v>
      </c>
      <c r="I17" s="1" t="s">
        <v>47</v>
      </c>
      <c r="J17" s="1">
        <v>70</v>
      </c>
      <c r="K17" s="1">
        <f t="shared" si="2"/>
        <v>-28</v>
      </c>
      <c r="L17" s="1"/>
      <c r="M17" s="1"/>
      <c r="N17" s="1">
        <v>77.999999999999986</v>
      </c>
      <c r="O17" s="1">
        <f t="shared" si="3"/>
        <v>8.4</v>
      </c>
      <c r="P17" s="15"/>
      <c r="Q17" s="23">
        <f t="shared" si="4"/>
        <v>0</v>
      </c>
      <c r="R17" s="24"/>
      <c r="S17" s="16"/>
      <c r="T17" s="1"/>
      <c r="U17" s="1">
        <f t="shared" si="5"/>
        <v>19.285714285714285</v>
      </c>
      <c r="V17" s="1">
        <f t="shared" si="6"/>
        <v>19.285714285714285</v>
      </c>
      <c r="W17" s="1">
        <v>15.6</v>
      </c>
      <c r="X17" s="1">
        <v>15.6</v>
      </c>
      <c r="Y17" s="1">
        <v>5</v>
      </c>
      <c r="Z17" s="1">
        <v>0.2</v>
      </c>
      <c r="AA17" s="1">
        <v>0</v>
      </c>
      <c r="AB17" s="1">
        <v>0</v>
      </c>
      <c r="AC17" s="1"/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40</v>
      </c>
      <c r="C18" s="1">
        <v>58</v>
      </c>
      <c r="D18" s="1">
        <v>33</v>
      </c>
      <c r="E18" s="1">
        <v>58</v>
      </c>
      <c r="F18" s="1">
        <v>20</v>
      </c>
      <c r="G18" s="5">
        <v>0.5</v>
      </c>
      <c r="H18" s="1">
        <v>55</v>
      </c>
      <c r="I18" s="1" t="s">
        <v>33</v>
      </c>
      <c r="J18" s="1">
        <v>59</v>
      </c>
      <c r="K18" s="1">
        <f t="shared" si="2"/>
        <v>-1</v>
      </c>
      <c r="L18" s="1"/>
      <c r="M18" s="1"/>
      <c r="N18" s="1"/>
      <c r="O18" s="1">
        <f t="shared" si="3"/>
        <v>11.6</v>
      </c>
      <c r="P18" s="15">
        <f>7*O18-N18-F18</f>
        <v>61.2</v>
      </c>
      <c r="Q18" s="23">
        <f t="shared" si="4"/>
        <v>61.2</v>
      </c>
      <c r="R18" s="24"/>
      <c r="S18" s="16"/>
      <c r="T18" s="1"/>
      <c r="U18" s="1">
        <f t="shared" si="5"/>
        <v>7.0000000000000009</v>
      </c>
      <c r="V18" s="1">
        <f t="shared" si="6"/>
        <v>1.7241379310344829</v>
      </c>
      <c r="W18" s="1">
        <v>2.8</v>
      </c>
      <c r="X18" s="1">
        <v>3.2</v>
      </c>
      <c r="Y18" s="1">
        <v>6.4</v>
      </c>
      <c r="Z18" s="1">
        <v>5</v>
      </c>
      <c r="AA18" s="1">
        <v>3</v>
      </c>
      <c r="AB18" s="1">
        <v>0.8</v>
      </c>
      <c r="AC18" s="1"/>
      <c r="AD18" s="1">
        <f t="shared" si="7"/>
        <v>30.6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40</v>
      </c>
      <c r="C19" s="1">
        <v>160</v>
      </c>
      <c r="D19" s="1"/>
      <c r="E19" s="1">
        <v>12</v>
      </c>
      <c r="F19" s="1">
        <v>148</v>
      </c>
      <c r="G19" s="5">
        <v>0.5</v>
      </c>
      <c r="H19" s="1">
        <v>55</v>
      </c>
      <c r="I19" s="1" t="s">
        <v>33</v>
      </c>
      <c r="J19" s="1">
        <v>15</v>
      </c>
      <c r="K19" s="1">
        <f t="shared" si="2"/>
        <v>-3</v>
      </c>
      <c r="L19" s="1"/>
      <c r="M19" s="1"/>
      <c r="N19" s="1"/>
      <c r="O19" s="1">
        <f t="shared" si="3"/>
        <v>2.4</v>
      </c>
      <c r="P19" s="15"/>
      <c r="Q19" s="23">
        <f t="shared" si="4"/>
        <v>0</v>
      </c>
      <c r="R19" s="24"/>
      <c r="S19" s="16"/>
      <c r="T19" s="1"/>
      <c r="U19" s="1">
        <f t="shared" si="5"/>
        <v>61.666666666666671</v>
      </c>
      <c r="V19" s="1">
        <f t="shared" si="6"/>
        <v>61.666666666666671</v>
      </c>
      <c r="W19" s="1">
        <v>1.4</v>
      </c>
      <c r="X19" s="1">
        <v>0.6</v>
      </c>
      <c r="Y19" s="1">
        <v>2.2000000000000002</v>
      </c>
      <c r="Z19" s="1">
        <v>3.8</v>
      </c>
      <c r="AA19" s="1">
        <v>2.8</v>
      </c>
      <c r="AB19" s="1">
        <v>1.2</v>
      </c>
      <c r="AC19" s="1" t="s">
        <v>50</v>
      </c>
      <c r="AD19" s="1">
        <f t="shared" si="7"/>
        <v>0</v>
      </c>
      <c r="AE19" s="1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40</v>
      </c>
      <c r="C20" s="1">
        <v>161</v>
      </c>
      <c r="D20" s="1">
        <v>180</v>
      </c>
      <c r="E20" s="1">
        <v>122</v>
      </c>
      <c r="F20" s="1">
        <v>203</v>
      </c>
      <c r="G20" s="5">
        <v>0.3</v>
      </c>
      <c r="H20" s="1">
        <v>40</v>
      </c>
      <c r="I20" s="1" t="s">
        <v>33</v>
      </c>
      <c r="J20" s="1">
        <v>133</v>
      </c>
      <c r="K20" s="1">
        <f t="shared" si="2"/>
        <v>-11</v>
      </c>
      <c r="L20" s="1"/>
      <c r="M20" s="1"/>
      <c r="N20" s="1"/>
      <c r="O20" s="1">
        <f t="shared" si="3"/>
        <v>24.4</v>
      </c>
      <c r="P20" s="15">
        <f t="shared" ref="P20:P23" si="10">11*O20-N20-F20</f>
        <v>65.399999999999977</v>
      </c>
      <c r="Q20" s="23">
        <f t="shared" si="4"/>
        <v>65.399999999999977</v>
      </c>
      <c r="R20" s="24"/>
      <c r="S20" s="16"/>
      <c r="T20" s="1"/>
      <c r="U20" s="1">
        <f t="shared" si="5"/>
        <v>11</v>
      </c>
      <c r="V20" s="1">
        <f t="shared" si="6"/>
        <v>8.3196721311475414</v>
      </c>
      <c r="W20" s="1">
        <v>18.399999999999999</v>
      </c>
      <c r="X20" s="1">
        <v>17.8</v>
      </c>
      <c r="Y20" s="1">
        <v>30.4</v>
      </c>
      <c r="Z20" s="1">
        <v>23</v>
      </c>
      <c r="AA20" s="1">
        <v>7</v>
      </c>
      <c r="AB20" s="1">
        <v>8.8000000000000007</v>
      </c>
      <c r="AC20" s="1"/>
      <c r="AD20" s="1">
        <f t="shared" si="7"/>
        <v>19.619999999999994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40</v>
      </c>
      <c r="C21" s="1">
        <v>107</v>
      </c>
      <c r="D21" s="1">
        <v>210</v>
      </c>
      <c r="E21" s="1">
        <v>78</v>
      </c>
      <c r="F21" s="1">
        <v>239</v>
      </c>
      <c r="G21" s="5">
        <v>0.4</v>
      </c>
      <c r="H21" s="1">
        <v>50</v>
      </c>
      <c r="I21" s="1" t="s">
        <v>33</v>
      </c>
      <c r="J21" s="1">
        <v>77</v>
      </c>
      <c r="K21" s="1">
        <f t="shared" si="2"/>
        <v>1</v>
      </c>
      <c r="L21" s="1"/>
      <c r="M21" s="1"/>
      <c r="N21" s="1"/>
      <c r="O21" s="1">
        <f t="shared" si="3"/>
        <v>15.6</v>
      </c>
      <c r="P21" s="15"/>
      <c r="Q21" s="23">
        <f t="shared" si="4"/>
        <v>0</v>
      </c>
      <c r="R21" s="24"/>
      <c r="S21" s="16"/>
      <c r="T21" s="1"/>
      <c r="U21" s="1">
        <f t="shared" si="5"/>
        <v>15.320512820512821</v>
      </c>
      <c r="V21" s="1">
        <f t="shared" si="6"/>
        <v>15.320512820512821</v>
      </c>
      <c r="W21" s="1">
        <v>11</v>
      </c>
      <c r="X21" s="1">
        <v>16.2</v>
      </c>
      <c r="Y21" s="1">
        <v>29</v>
      </c>
      <c r="Z21" s="1">
        <v>15.6</v>
      </c>
      <c r="AA21" s="1">
        <v>2.4</v>
      </c>
      <c r="AB21" s="1">
        <v>9.6</v>
      </c>
      <c r="AC21" s="1"/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40</v>
      </c>
      <c r="C22" s="1">
        <v>326</v>
      </c>
      <c r="D22" s="1">
        <v>138</v>
      </c>
      <c r="E22" s="1">
        <v>185</v>
      </c>
      <c r="F22" s="1">
        <v>228</v>
      </c>
      <c r="G22" s="5">
        <v>0.35</v>
      </c>
      <c r="H22" s="1">
        <v>40</v>
      </c>
      <c r="I22" s="1" t="s">
        <v>33</v>
      </c>
      <c r="J22" s="1">
        <v>190</v>
      </c>
      <c r="K22" s="1">
        <f t="shared" si="2"/>
        <v>-5</v>
      </c>
      <c r="L22" s="1"/>
      <c r="M22" s="1"/>
      <c r="N22" s="1">
        <v>240.1999999999999</v>
      </c>
      <c r="O22" s="1">
        <f t="shared" si="3"/>
        <v>37</v>
      </c>
      <c r="P22" s="15"/>
      <c r="Q22" s="23">
        <f t="shared" si="4"/>
        <v>0</v>
      </c>
      <c r="R22" s="24"/>
      <c r="S22" s="16"/>
      <c r="T22" s="1"/>
      <c r="U22" s="1">
        <f t="shared" si="5"/>
        <v>12.654054054054052</v>
      </c>
      <c r="V22" s="1">
        <f t="shared" si="6"/>
        <v>12.654054054054052</v>
      </c>
      <c r="W22" s="1">
        <v>40.4</v>
      </c>
      <c r="X22" s="1">
        <v>30.8</v>
      </c>
      <c r="Y22" s="1">
        <v>40.200000000000003</v>
      </c>
      <c r="Z22" s="1">
        <v>37</v>
      </c>
      <c r="AA22" s="1">
        <v>24.8</v>
      </c>
      <c r="AB22" s="1">
        <v>27.8</v>
      </c>
      <c r="AC22" s="1"/>
      <c r="AD22" s="1">
        <f t="shared" si="7"/>
        <v>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40</v>
      </c>
      <c r="C23" s="1">
        <v>487</v>
      </c>
      <c r="D23" s="1">
        <v>30</v>
      </c>
      <c r="E23" s="1">
        <v>222</v>
      </c>
      <c r="F23" s="1">
        <v>268</v>
      </c>
      <c r="G23" s="5">
        <v>0.17</v>
      </c>
      <c r="H23" s="1">
        <v>120</v>
      </c>
      <c r="I23" s="1" t="s">
        <v>33</v>
      </c>
      <c r="J23" s="1">
        <v>215</v>
      </c>
      <c r="K23" s="1">
        <f t="shared" si="2"/>
        <v>7</v>
      </c>
      <c r="L23" s="1"/>
      <c r="M23" s="1"/>
      <c r="N23" s="1">
        <v>108.8</v>
      </c>
      <c r="O23" s="1">
        <f t="shared" si="3"/>
        <v>44.4</v>
      </c>
      <c r="P23" s="15">
        <f t="shared" si="10"/>
        <v>111.59999999999997</v>
      </c>
      <c r="Q23" s="23">
        <f t="shared" si="4"/>
        <v>61.599999999999966</v>
      </c>
      <c r="R23" s="24">
        <v>50</v>
      </c>
      <c r="S23" s="16"/>
      <c r="T23" s="1"/>
      <c r="U23" s="1">
        <f t="shared" si="5"/>
        <v>11</v>
      </c>
      <c r="V23" s="1">
        <f t="shared" si="6"/>
        <v>8.4864864864864877</v>
      </c>
      <c r="W23" s="1">
        <v>37.6</v>
      </c>
      <c r="X23" s="1">
        <v>25.4</v>
      </c>
      <c r="Y23" s="1">
        <v>44.8</v>
      </c>
      <c r="Z23" s="1">
        <v>50.4</v>
      </c>
      <c r="AA23" s="1">
        <v>35.799999999999997</v>
      </c>
      <c r="AB23" s="1">
        <v>33</v>
      </c>
      <c r="AC23" s="1"/>
      <c r="AD23" s="1">
        <f t="shared" si="7"/>
        <v>10.471999999999994</v>
      </c>
      <c r="AE23" s="1">
        <f t="shared" si="8"/>
        <v>8.5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40</v>
      </c>
      <c r="C24" s="1">
        <v>46</v>
      </c>
      <c r="D24" s="1">
        <v>24</v>
      </c>
      <c r="E24" s="1">
        <v>7</v>
      </c>
      <c r="F24" s="1">
        <v>51</v>
      </c>
      <c r="G24" s="5">
        <v>0.38</v>
      </c>
      <c r="H24" s="1">
        <v>40</v>
      </c>
      <c r="I24" s="1" t="s">
        <v>33</v>
      </c>
      <c r="J24" s="1">
        <v>19</v>
      </c>
      <c r="K24" s="1">
        <f t="shared" si="2"/>
        <v>-12</v>
      </c>
      <c r="L24" s="1"/>
      <c r="M24" s="1"/>
      <c r="N24" s="1"/>
      <c r="O24" s="1">
        <f t="shared" si="3"/>
        <v>1.4</v>
      </c>
      <c r="P24" s="15"/>
      <c r="Q24" s="23">
        <f t="shared" si="4"/>
        <v>0</v>
      </c>
      <c r="R24" s="24"/>
      <c r="S24" s="16"/>
      <c r="T24" s="1"/>
      <c r="U24" s="1">
        <f t="shared" si="5"/>
        <v>36.428571428571431</v>
      </c>
      <c r="V24" s="1">
        <f t="shared" si="6"/>
        <v>36.428571428571431</v>
      </c>
      <c r="W24" s="1">
        <v>4</v>
      </c>
      <c r="X24" s="1">
        <v>4.8</v>
      </c>
      <c r="Y24" s="1">
        <v>3</v>
      </c>
      <c r="Z24" s="1">
        <v>3.4</v>
      </c>
      <c r="AA24" s="1">
        <v>5</v>
      </c>
      <c r="AB24" s="1">
        <v>2.4</v>
      </c>
      <c r="AC24" s="1"/>
      <c r="AD24" s="1">
        <f t="shared" si="7"/>
        <v>0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40</v>
      </c>
      <c r="C25" s="1">
        <v>4</v>
      </c>
      <c r="D25" s="1">
        <v>1</v>
      </c>
      <c r="E25" s="1"/>
      <c r="F25" s="1">
        <v>5</v>
      </c>
      <c r="G25" s="5">
        <v>0</v>
      </c>
      <c r="H25" s="1" t="e">
        <v>#N/A</v>
      </c>
      <c r="I25" s="1"/>
      <c r="J25" s="1">
        <v>1</v>
      </c>
      <c r="K25" s="1">
        <f t="shared" si="2"/>
        <v>-1</v>
      </c>
      <c r="L25" s="1"/>
      <c r="M25" s="1"/>
      <c r="N25" s="1"/>
      <c r="O25" s="1">
        <f t="shared" si="3"/>
        <v>0</v>
      </c>
      <c r="P25" s="15"/>
      <c r="Q25" s="23">
        <f t="shared" si="4"/>
        <v>0</v>
      </c>
      <c r="R25" s="24"/>
      <c r="S25" s="16"/>
      <c r="T25" s="1"/>
      <c r="U25" s="1" t="e">
        <f t="shared" si="5"/>
        <v>#DIV/0!</v>
      </c>
      <c r="V25" s="1" t="e">
        <f t="shared" si="6"/>
        <v>#DIV/0!</v>
      </c>
      <c r="W25" s="1">
        <v>0</v>
      </c>
      <c r="X25" s="1">
        <v>0</v>
      </c>
      <c r="Y25" s="1">
        <v>2</v>
      </c>
      <c r="Z25" s="1">
        <v>2</v>
      </c>
      <c r="AA25" s="1">
        <v>0</v>
      </c>
      <c r="AB25" s="1">
        <v>0.6</v>
      </c>
      <c r="AC25" s="1" t="s">
        <v>57</v>
      </c>
      <c r="AD25" s="1">
        <f t="shared" si="7"/>
        <v>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40</v>
      </c>
      <c r="C26" s="1">
        <v>84</v>
      </c>
      <c r="D26" s="1"/>
      <c r="E26" s="1">
        <v>28</v>
      </c>
      <c r="F26" s="1">
        <v>40</v>
      </c>
      <c r="G26" s="5">
        <v>0.6</v>
      </c>
      <c r="H26" s="1">
        <v>45</v>
      </c>
      <c r="I26" s="1" t="s">
        <v>33</v>
      </c>
      <c r="J26" s="1">
        <v>30</v>
      </c>
      <c r="K26" s="1">
        <f t="shared" si="2"/>
        <v>-2</v>
      </c>
      <c r="L26" s="1"/>
      <c r="M26" s="1"/>
      <c r="N26" s="1"/>
      <c r="O26" s="1">
        <f t="shared" si="3"/>
        <v>5.6</v>
      </c>
      <c r="P26" s="15">
        <f t="shared" ref="P26:P44" si="11">11*O26-N26-F26</f>
        <v>21.599999999999994</v>
      </c>
      <c r="Q26" s="23">
        <f t="shared" si="4"/>
        <v>21.599999999999994</v>
      </c>
      <c r="R26" s="24"/>
      <c r="S26" s="16"/>
      <c r="T26" s="1"/>
      <c r="U26" s="1">
        <f t="shared" si="5"/>
        <v>11</v>
      </c>
      <c r="V26" s="1">
        <f t="shared" si="6"/>
        <v>7.1428571428571432</v>
      </c>
      <c r="W26" s="1">
        <v>6.4</v>
      </c>
      <c r="X26" s="1">
        <v>6.4</v>
      </c>
      <c r="Y26" s="1">
        <v>3.2</v>
      </c>
      <c r="Z26" s="1">
        <v>8</v>
      </c>
      <c r="AA26" s="1">
        <v>6.4</v>
      </c>
      <c r="AB26" s="1">
        <v>2</v>
      </c>
      <c r="AC26" s="1" t="s">
        <v>50</v>
      </c>
      <c r="AD26" s="1">
        <f t="shared" si="7"/>
        <v>12.959999999999996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40</v>
      </c>
      <c r="C27" s="1">
        <v>44</v>
      </c>
      <c r="D27" s="1"/>
      <c r="E27" s="1">
        <v>6</v>
      </c>
      <c r="F27" s="1">
        <v>36</v>
      </c>
      <c r="G27" s="5">
        <v>0.42</v>
      </c>
      <c r="H27" s="1">
        <v>35</v>
      </c>
      <c r="I27" s="1" t="s">
        <v>33</v>
      </c>
      <c r="J27" s="1">
        <v>7</v>
      </c>
      <c r="K27" s="1">
        <f t="shared" si="2"/>
        <v>-1</v>
      </c>
      <c r="L27" s="1"/>
      <c r="M27" s="1"/>
      <c r="N27" s="1"/>
      <c r="O27" s="1">
        <f t="shared" si="3"/>
        <v>1.2</v>
      </c>
      <c r="P27" s="15"/>
      <c r="Q27" s="23">
        <f t="shared" si="4"/>
        <v>0</v>
      </c>
      <c r="R27" s="24"/>
      <c r="S27" s="16"/>
      <c r="T27" s="1"/>
      <c r="U27" s="1">
        <f t="shared" si="5"/>
        <v>30</v>
      </c>
      <c r="V27" s="1">
        <f t="shared" si="6"/>
        <v>30</v>
      </c>
      <c r="W27" s="1">
        <v>3.2</v>
      </c>
      <c r="X27" s="1">
        <v>3</v>
      </c>
      <c r="Y27" s="1">
        <v>1.4</v>
      </c>
      <c r="Z27" s="1">
        <v>2.6</v>
      </c>
      <c r="AA27" s="1">
        <v>5.8</v>
      </c>
      <c r="AB27" s="1">
        <v>4.5999999999999996</v>
      </c>
      <c r="AC27" s="1" t="s">
        <v>50</v>
      </c>
      <c r="AD27" s="1">
        <f t="shared" si="7"/>
        <v>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40</v>
      </c>
      <c r="C28" s="1">
        <v>85</v>
      </c>
      <c r="D28" s="1"/>
      <c r="E28" s="1"/>
      <c r="F28" s="1">
        <v>85</v>
      </c>
      <c r="G28" s="5">
        <v>0.55000000000000004</v>
      </c>
      <c r="H28" s="1">
        <v>45</v>
      </c>
      <c r="I28" s="1" t="s">
        <v>33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15"/>
      <c r="Q28" s="23">
        <f t="shared" si="4"/>
        <v>0</v>
      </c>
      <c r="R28" s="24"/>
      <c r="S28" s="16"/>
      <c r="T28" s="1"/>
      <c r="U28" s="1" t="e">
        <f t="shared" si="5"/>
        <v>#DIV/0!</v>
      </c>
      <c r="V28" s="1" t="e">
        <f t="shared" si="6"/>
        <v>#DIV/0!</v>
      </c>
      <c r="W28" s="1">
        <v>0</v>
      </c>
      <c r="X28" s="1">
        <v>0</v>
      </c>
      <c r="Y28" s="1">
        <v>2.4</v>
      </c>
      <c r="Z28" s="1">
        <v>6.6</v>
      </c>
      <c r="AA28" s="1">
        <v>4.5999999999999996</v>
      </c>
      <c r="AB28" s="1">
        <v>0.6</v>
      </c>
      <c r="AC28" s="1" t="s">
        <v>50</v>
      </c>
      <c r="AD28" s="1">
        <f t="shared" si="7"/>
        <v>0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40</v>
      </c>
      <c r="C29" s="1">
        <v>2</v>
      </c>
      <c r="D29" s="1">
        <v>223</v>
      </c>
      <c r="E29" s="1">
        <v>71</v>
      </c>
      <c r="F29" s="1">
        <v>132</v>
      </c>
      <c r="G29" s="5">
        <v>0.35</v>
      </c>
      <c r="H29" s="1">
        <v>45</v>
      </c>
      <c r="I29" s="1" t="s">
        <v>47</v>
      </c>
      <c r="J29" s="1">
        <v>88</v>
      </c>
      <c r="K29" s="1">
        <f t="shared" si="2"/>
        <v>-17</v>
      </c>
      <c r="L29" s="1"/>
      <c r="M29" s="1"/>
      <c r="N29" s="1">
        <v>171.4</v>
      </c>
      <c r="O29" s="1">
        <f t="shared" si="3"/>
        <v>14.2</v>
      </c>
      <c r="P29" s="15"/>
      <c r="Q29" s="23">
        <f t="shared" si="4"/>
        <v>0</v>
      </c>
      <c r="R29" s="24"/>
      <c r="S29" s="16"/>
      <c r="T29" s="1"/>
      <c r="U29" s="1">
        <f t="shared" si="5"/>
        <v>21.366197183098592</v>
      </c>
      <c r="V29" s="1">
        <f t="shared" si="6"/>
        <v>21.366197183098592</v>
      </c>
      <c r="W29" s="1">
        <v>26.6</v>
      </c>
      <c r="X29" s="1">
        <v>24.8</v>
      </c>
      <c r="Y29" s="1">
        <v>11.8</v>
      </c>
      <c r="Z29" s="1">
        <v>9.6</v>
      </c>
      <c r="AA29" s="1">
        <v>12.6</v>
      </c>
      <c r="AB29" s="1">
        <v>10</v>
      </c>
      <c r="AC29" s="1"/>
      <c r="AD29" s="1">
        <f t="shared" si="7"/>
        <v>0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40</v>
      </c>
      <c r="C30" s="1">
        <v>98</v>
      </c>
      <c r="D30" s="1">
        <v>162</v>
      </c>
      <c r="E30" s="1">
        <v>58</v>
      </c>
      <c r="F30" s="1">
        <v>182</v>
      </c>
      <c r="G30" s="5">
        <v>0.35</v>
      </c>
      <c r="H30" s="1">
        <v>45</v>
      </c>
      <c r="I30" s="1" t="s">
        <v>47</v>
      </c>
      <c r="J30" s="1">
        <v>145</v>
      </c>
      <c r="K30" s="1">
        <f t="shared" si="2"/>
        <v>-87</v>
      </c>
      <c r="L30" s="1"/>
      <c r="M30" s="1"/>
      <c r="N30" s="1">
        <v>49.80000000000004</v>
      </c>
      <c r="O30" s="1">
        <f t="shared" si="3"/>
        <v>11.6</v>
      </c>
      <c r="P30" s="15"/>
      <c r="Q30" s="23">
        <f t="shared" si="4"/>
        <v>0</v>
      </c>
      <c r="R30" s="24"/>
      <c r="S30" s="16"/>
      <c r="T30" s="1"/>
      <c r="U30" s="1">
        <f t="shared" si="5"/>
        <v>19.982758620689658</v>
      </c>
      <c r="V30" s="1">
        <f t="shared" si="6"/>
        <v>19.982758620689658</v>
      </c>
      <c r="W30" s="1">
        <v>21.8</v>
      </c>
      <c r="X30" s="1">
        <v>19.8</v>
      </c>
      <c r="Y30" s="1">
        <v>11.4</v>
      </c>
      <c r="Z30" s="1">
        <v>15</v>
      </c>
      <c r="AA30" s="1">
        <v>14.2</v>
      </c>
      <c r="AB30" s="1">
        <v>11.6</v>
      </c>
      <c r="AC30" s="1"/>
      <c r="AD30" s="1">
        <f t="shared" si="7"/>
        <v>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806.76300000000003</v>
      </c>
      <c r="D31" s="1">
        <v>785.91</v>
      </c>
      <c r="E31" s="1">
        <v>673.53800000000001</v>
      </c>
      <c r="F31" s="1">
        <v>731.91</v>
      </c>
      <c r="G31" s="5">
        <v>1</v>
      </c>
      <c r="H31" s="1">
        <v>55</v>
      </c>
      <c r="I31" s="1"/>
      <c r="J31" s="1">
        <v>657.25400000000002</v>
      </c>
      <c r="K31" s="1">
        <f t="shared" si="2"/>
        <v>16.283999999999992</v>
      </c>
      <c r="L31" s="1"/>
      <c r="M31" s="1"/>
      <c r="N31" s="1">
        <v>276.0222</v>
      </c>
      <c r="O31" s="1">
        <f t="shared" si="3"/>
        <v>134.70760000000001</v>
      </c>
      <c r="P31" s="15">
        <f t="shared" si="11"/>
        <v>473.85140000000035</v>
      </c>
      <c r="Q31" s="23">
        <f t="shared" si="4"/>
        <v>273.85140000000035</v>
      </c>
      <c r="R31" s="24">
        <v>200</v>
      </c>
      <c r="S31" s="16"/>
      <c r="T31" s="1"/>
      <c r="U31" s="1">
        <f t="shared" si="5"/>
        <v>11</v>
      </c>
      <c r="V31" s="1">
        <f t="shared" si="6"/>
        <v>7.4823707051420998</v>
      </c>
      <c r="W31" s="1">
        <v>122.0226</v>
      </c>
      <c r="X31" s="1">
        <v>127.43259999999999</v>
      </c>
      <c r="Y31" s="1">
        <v>118.0526</v>
      </c>
      <c r="Z31" s="1">
        <v>117.8698</v>
      </c>
      <c r="AA31" s="1">
        <v>130.10820000000001</v>
      </c>
      <c r="AB31" s="1">
        <v>102.1444</v>
      </c>
      <c r="AC31" s="1"/>
      <c r="AD31" s="1">
        <f t="shared" si="7"/>
        <v>273.85140000000035</v>
      </c>
      <c r="AE31" s="1">
        <f t="shared" si="8"/>
        <v>200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2206.116</v>
      </c>
      <c r="D32" s="1">
        <v>3161.7710000000002</v>
      </c>
      <c r="E32" s="1">
        <v>2269.9209999999998</v>
      </c>
      <c r="F32" s="1">
        <v>2670.7660000000001</v>
      </c>
      <c r="G32" s="5">
        <v>1</v>
      </c>
      <c r="H32" s="1">
        <v>50</v>
      </c>
      <c r="I32" s="1"/>
      <c r="J32" s="1">
        <v>2248.92</v>
      </c>
      <c r="K32" s="1">
        <f t="shared" si="2"/>
        <v>21.000999999999749</v>
      </c>
      <c r="L32" s="1"/>
      <c r="M32" s="1"/>
      <c r="N32" s="1">
        <v>404.3801999999996</v>
      </c>
      <c r="O32" s="1">
        <f t="shared" si="3"/>
        <v>453.98419999999999</v>
      </c>
      <c r="P32" s="15">
        <f>10.5*O32-N32-F32</f>
        <v>1691.6879000000004</v>
      </c>
      <c r="Q32" s="23">
        <f t="shared" si="4"/>
        <v>891.68790000000035</v>
      </c>
      <c r="R32" s="24">
        <v>800</v>
      </c>
      <c r="S32" s="16"/>
      <c r="T32" s="1"/>
      <c r="U32" s="1">
        <f t="shared" si="5"/>
        <v>10.5</v>
      </c>
      <c r="V32" s="1">
        <f t="shared" si="6"/>
        <v>6.7736855159276459</v>
      </c>
      <c r="W32" s="1">
        <v>376.50839999999999</v>
      </c>
      <c r="X32" s="1">
        <v>377.85</v>
      </c>
      <c r="Y32" s="1">
        <v>414.22239999999999</v>
      </c>
      <c r="Z32" s="1">
        <v>350.93299999999999</v>
      </c>
      <c r="AA32" s="1">
        <v>399.34160000000003</v>
      </c>
      <c r="AB32" s="1">
        <v>381.03859999999997</v>
      </c>
      <c r="AC32" s="1"/>
      <c r="AD32" s="1">
        <f t="shared" si="7"/>
        <v>891.68790000000035</v>
      </c>
      <c r="AE32" s="1">
        <f t="shared" si="8"/>
        <v>800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244.85599999999999</v>
      </c>
      <c r="D33" s="1"/>
      <c r="E33" s="1">
        <v>66.254000000000005</v>
      </c>
      <c r="F33" s="1">
        <v>167.94399999999999</v>
      </c>
      <c r="G33" s="5">
        <v>1</v>
      </c>
      <c r="H33" s="1">
        <v>55</v>
      </c>
      <c r="I33" s="1"/>
      <c r="J33" s="1">
        <v>66.646000000000001</v>
      </c>
      <c r="K33" s="1">
        <f t="shared" si="2"/>
        <v>-0.39199999999999591</v>
      </c>
      <c r="L33" s="1"/>
      <c r="M33" s="1"/>
      <c r="N33" s="1"/>
      <c r="O33" s="1">
        <f t="shared" si="3"/>
        <v>13.250800000000002</v>
      </c>
      <c r="P33" s="15"/>
      <c r="Q33" s="23">
        <f t="shared" si="4"/>
        <v>0</v>
      </c>
      <c r="R33" s="24"/>
      <c r="S33" s="16"/>
      <c r="T33" s="1"/>
      <c r="U33" s="1">
        <f t="shared" si="5"/>
        <v>12.67425362996951</v>
      </c>
      <c r="V33" s="1">
        <f t="shared" si="6"/>
        <v>12.67425362996951</v>
      </c>
      <c r="W33" s="1">
        <v>11.892200000000001</v>
      </c>
      <c r="X33" s="1">
        <v>10.6478</v>
      </c>
      <c r="Y33" s="1">
        <v>9.594199999999999</v>
      </c>
      <c r="Z33" s="1">
        <v>24.434999999999999</v>
      </c>
      <c r="AA33" s="1">
        <v>26.151599999999998</v>
      </c>
      <c r="AB33" s="1">
        <v>12.4788</v>
      </c>
      <c r="AC33" s="1"/>
      <c r="AD33" s="1">
        <f t="shared" si="7"/>
        <v>0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32</v>
      </c>
      <c r="C34" s="1">
        <v>1403.011</v>
      </c>
      <c r="D34" s="1">
        <v>1070.48</v>
      </c>
      <c r="E34" s="1">
        <v>1151.461</v>
      </c>
      <c r="F34" s="1">
        <v>1087.895</v>
      </c>
      <c r="G34" s="5">
        <v>1</v>
      </c>
      <c r="H34" s="1">
        <v>55</v>
      </c>
      <c r="I34" s="1"/>
      <c r="J34" s="1">
        <v>1097.1300000000001</v>
      </c>
      <c r="K34" s="1">
        <f t="shared" si="2"/>
        <v>54.330999999999904</v>
      </c>
      <c r="L34" s="1"/>
      <c r="M34" s="1"/>
      <c r="N34" s="1">
        <v>360.86820000000029</v>
      </c>
      <c r="O34" s="1">
        <f t="shared" si="3"/>
        <v>230.29220000000001</v>
      </c>
      <c r="P34" s="15">
        <f t="shared" si="11"/>
        <v>1084.4509999999996</v>
      </c>
      <c r="Q34" s="23">
        <f t="shared" si="4"/>
        <v>584.45099999999957</v>
      </c>
      <c r="R34" s="24">
        <v>500</v>
      </c>
      <c r="S34" s="16"/>
      <c r="T34" s="1"/>
      <c r="U34" s="1">
        <f t="shared" si="5"/>
        <v>11</v>
      </c>
      <c r="V34" s="1">
        <f t="shared" si="6"/>
        <v>6.2909781573149255</v>
      </c>
      <c r="W34" s="1">
        <v>187.9</v>
      </c>
      <c r="X34" s="1">
        <v>186.38939999999999</v>
      </c>
      <c r="Y34" s="1">
        <v>193.22219999999999</v>
      </c>
      <c r="Z34" s="1">
        <v>192.73500000000001</v>
      </c>
      <c r="AA34" s="1">
        <v>203.8622</v>
      </c>
      <c r="AB34" s="1">
        <v>186.87459999999999</v>
      </c>
      <c r="AC34" s="1"/>
      <c r="AD34" s="1">
        <f t="shared" si="7"/>
        <v>584.45099999999957</v>
      </c>
      <c r="AE34" s="1">
        <f t="shared" si="8"/>
        <v>500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5983.741</v>
      </c>
      <c r="D35" s="1">
        <v>676.05</v>
      </c>
      <c r="E35" s="1">
        <v>3458.431</v>
      </c>
      <c r="F35" s="1">
        <v>2694.1909999999998</v>
      </c>
      <c r="G35" s="5">
        <v>1</v>
      </c>
      <c r="H35" s="1">
        <v>60</v>
      </c>
      <c r="I35" s="1"/>
      <c r="J35" s="1">
        <v>3356.7350000000001</v>
      </c>
      <c r="K35" s="1">
        <f t="shared" si="2"/>
        <v>101.69599999999991</v>
      </c>
      <c r="L35" s="1"/>
      <c r="M35" s="1"/>
      <c r="N35" s="1">
        <v>2778.837</v>
      </c>
      <c r="O35" s="1">
        <f t="shared" si="3"/>
        <v>691.68619999999999</v>
      </c>
      <c r="P35" s="15">
        <f>10.5*O35-N35-F35</f>
        <v>1789.6770999999999</v>
      </c>
      <c r="Q35" s="23">
        <f t="shared" si="4"/>
        <v>789.67709999999988</v>
      </c>
      <c r="R35" s="24">
        <v>1000</v>
      </c>
      <c r="S35" s="16"/>
      <c r="T35" s="1"/>
      <c r="U35" s="1">
        <f t="shared" si="5"/>
        <v>10.5</v>
      </c>
      <c r="V35" s="1">
        <f t="shared" si="6"/>
        <v>7.9125881071503237</v>
      </c>
      <c r="W35" s="1">
        <v>604.96980000000008</v>
      </c>
      <c r="X35" s="1">
        <v>472.80279999999999</v>
      </c>
      <c r="Y35" s="1">
        <v>567.62959999999998</v>
      </c>
      <c r="Z35" s="1">
        <v>664.63660000000004</v>
      </c>
      <c r="AA35" s="1">
        <v>503.55680000000001</v>
      </c>
      <c r="AB35" s="1">
        <v>519.49</v>
      </c>
      <c r="AC35" s="1"/>
      <c r="AD35" s="1">
        <f t="shared" si="7"/>
        <v>789.67709999999988</v>
      </c>
      <c r="AE35" s="1">
        <f t="shared" si="8"/>
        <v>1000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244.79300000000001</v>
      </c>
      <c r="D36" s="1">
        <v>291.43</v>
      </c>
      <c r="E36" s="1">
        <v>286.149</v>
      </c>
      <c r="F36" s="1">
        <v>195.72200000000001</v>
      </c>
      <c r="G36" s="5">
        <v>1</v>
      </c>
      <c r="H36" s="1">
        <v>50</v>
      </c>
      <c r="I36" s="1" t="s">
        <v>33</v>
      </c>
      <c r="J36" s="1">
        <v>266.61200000000002</v>
      </c>
      <c r="K36" s="1">
        <f t="shared" si="2"/>
        <v>19.536999999999978</v>
      </c>
      <c r="L36" s="1"/>
      <c r="M36" s="1"/>
      <c r="N36" s="1">
        <v>204.8758</v>
      </c>
      <c r="O36" s="1">
        <f t="shared" si="3"/>
        <v>57.229799999999997</v>
      </c>
      <c r="P36" s="15">
        <f t="shared" si="11"/>
        <v>228.92999999999992</v>
      </c>
      <c r="Q36" s="23">
        <f t="shared" si="4"/>
        <v>128.92999999999992</v>
      </c>
      <c r="R36" s="24">
        <v>100</v>
      </c>
      <c r="S36" s="16"/>
      <c r="T36" s="1"/>
      <c r="U36" s="1">
        <f t="shared" si="5"/>
        <v>11</v>
      </c>
      <c r="V36" s="1">
        <f t="shared" si="6"/>
        <v>6.9998112871266374</v>
      </c>
      <c r="W36" s="1">
        <v>46.6096</v>
      </c>
      <c r="X36" s="1">
        <v>40.055</v>
      </c>
      <c r="Y36" s="1">
        <v>38.1616</v>
      </c>
      <c r="Z36" s="1">
        <v>33.773200000000003</v>
      </c>
      <c r="AA36" s="1">
        <v>43.938400000000001</v>
      </c>
      <c r="AB36" s="1">
        <v>44.233199999999997</v>
      </c>
      <c r="AC36" s="1"/>
      <c r="AD36" s="1">
        <f t="shared" si="7"/>
        <v>128.92999999999992</v>
      </c>
      <c r="AE36" s="1">
        <f t="shared" si="8"/>
        <v>100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1158.3910000000001</v>
      </c>
      <c r="D37" s="1">
        <v>974.84199999999998</v>
      </c>
      <c r="E37" s="1">
        <v>958.30799999999999</v>
      </c>
      <c r="F37" s="1">
        <v>960.745</v>
      </c>
      <c r="G37" s="5">
        <v>1</v>
      </c>
      <c r="H37" s="1">
        <v>55</v>
      </c>
      <c r="I37" s="1"/>
      <c r="J37" s="1">
        <v>922.45600000000002</v>
      </c>
      <c r="K37" s="1">
        <f t="shared" si="2"/>
        <v>35.851999999999975</v>
      </c>
      <c r="L37" s="1"/>
      <c r="M37" s="1"/>
      <c r="N37" s="1">
        <v>181.2169999999999</v>
      </c>
      <c r="O37" s="1">
        <f t="shared" si="3"/>
        <v>191.66159999999999</v>
      </c>
      <c r="P37" s="15">
        <f t="shared" si="11"/>
        <v>966.31560000000002</v>
      </c>
      <c r="Q37" s="23">
        <f t="shared" si="4"/>
        <v>516.31560000000002</v>
      </c>
      <c r="R37" s="24">
        <v>450</v>
      </c>
      <c r="S37" s="16"/>
      <c r="T37" s="1"/>
      <c r="U37" s="1">
        <f t="shared" si="5"/>
        <v>11</v>
      </c>
      <c r="V37" s="1">
        <f t="shared" si="6"/>
        <v>5.9582201129490731</v>
      </c>
      <c r="W37" s="1">
        <v>151.14160000000001</v>
      </c>
      <c r="X37" s="1">
        <v>159.57140000000001</v>
      </c>
      <c r="Y37" s="1">
        <v>153.39420000000001</v>
      </c>
      <c r="Z37" s="1">
        <v>158.17619999999999</v>
      </c>
      <c r="AA37" s="1">
        <v>166.31739999999999</v>
      </c>
      <c r="AB37" s="1">
        <v>147.1182</v>
      </c>
      <c r="AC37" s="1"/>
      <c r="AD37" s="1">
        <f t="shared" si="7"/>
        <v>516.31560000000002</v>
      </c>
      <c r="AE37" s="1">
        <f t="shared" si="8"/>
        <v>450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3880.9969999999998</v>
      </c>
      <c r="D38" s="1">
        <v>1043.115</v>
      </c>
      <c r="E38" s="1">
        <v>2629.8310000000001</v>
      </c>
      <c r="F38" s="1">
        <v>2006.6869999999999</v>
      </c>
      <c r="G38" s="5">
        <v>1</v>
      </c>
      <c r="H38" s="1">
        <v>60</v>
      </c>
      <c r="I38" s="1"/>
      <c r="J38" s="1">
        <v>2588.12</v>
      </c>
      <c r="K38" s="1">
        <f t="shared" ref="K38:K69" si="12">E38-J38</f>
        <v>41.71100000000024</v>
      </c>
      <c r="L38" s="1"/>
      <c r="M38" s="1"/>
      <c r="N38" s="1">
        <v>664.52040000000125</v>
      </c>
      <c r="O38" s="1">
        <f t="shared" ref="O38:O69" si="13">E38/5</f>
        <v>525.96620000000007</v>
      </c>
      <c r="P38" s="15">
        <f t="shared" ref="P38:P39" si="14">10.5*O38-N38-F38</f>
        <v>2851.4376999999995</v>
      </c>
      <c r="Q38" s="23">
        <f t="shared" si="4"/>
        <v>1351.4376999999995</v>
      </c>
      <c r="R38" s="24">
        <v>1500</v>
      </c>
      <c r="S38" s="16"/>
      <c r="T38" s="1"/>
      <c r="U38" s="1">
        <f t="shared" si="5"/>
        <v>10.5</v>
      </c>
      <c r="V38" s="1">
        <f t="shared" si="6"/>
        <v>5.078667412468711</v>
      </c>
      <c r="W38" s="1">
        <v>369.12439999999998</v>
      </c>
      <c r="X38" s="1">
        <v>354.24959999999999</v>
      </c>
      <c r="Y38" s="1">
        <v>434.18299999999999</v>
      </c>
      <c r="Z38" s="1">
        <v>461.75080000000003</v>
      </c>
      <c r="AA38" s="1">
        <v>383.87860000000001</v>
      </c>
      <c r="AB38" s="1">
        <v>334.86279999999999</v>
      </c>
      <c r="AC38" s="1"/>
      <c r="AD38" s="1">
        <f t="shared" si="7"/>
        <v>1351.4376999999995</v>
      </c>
      <c r="AE38" s="1">
        <f t="shared" si="8"/>
        <v>1500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1726.3779999999999</v>
      </c>
      <c r="D39" s="1">
        <v>2711.9650000000001</v>
      </c>
      <c r="E39" s="1">
        <v>2168.4850000000001</v>
      </c>
      <c r="F39" s="1">
        <v>1880.68</v>
      </c>
      <c r="G39" s="5">
        <v>1</v>
      </c>
      <c r="H39" s="1">
        <v>60</v>
      </c>
      <c r="I39" s="1"/>
      <c r="J39" s="1">
        <v>2081.585</v>
      </c>
      <c r="K39" s="1">
        <f t="shared" si="12"/>
        <v>86.900000000000091</v>
      </c>
      <c r="L39" s="1"/>
      <c r="M39" s="1"/>
      <c r="N39" s="1">
        <v>1539.0814</v>
      </c>
      <c r="O39" s="1">
        <f t="shared" si="13"/>
        <v>433.697</v>
      </c>
      <c r="P39" s="15">
        <f t="shared" si="14"/>
        <v>1134.0571000000002</v>
      </c>
      <c r="Q39" s="23">
        <f t="shared" si="4"/>
        <v>634.05710000000022</v>
      </c>
      <c r="R39" s="24">
        <v>500</v>
      </c>
      <c r="S39" s="16"/>
      <c r="T39" s="1"/>
      <c r="U39" s="1">
        <f t="shared" si="5"/>
        <v>10.5</v>
      </c>
      <c r="V39" s="1">
        <f t="shared" si="6"/>
        <v>7.8851396251299875</v>
      </c>
      <c r="W39" s="1">
        <v>385.75900000000001</v>
      </c>
      <c r="X39" s="1">
        <v>315.82220000000001</v>
      </c>
      <c r="Y39" s="1">
        <v>273.3664</v>
      </c>
      <c r="Z39" s="1">
        <v>274.9282</v>
      </c>
      <c r="AA39" s="1">
        <v>322.5034</v>
      </c>
      <c r="AB39" s="1">
        <v>299.1542</v>
      </c>
      <c r="AC39" s="1"/>
      <c r="AD39" s="1">
        <f t="shared" si="7"/>
        <v>634.05710000000022</v>
      </c>
      <c r="AE39" s="1">
        <f t="shared" si="8"/>
        <v>500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709.31</v>
      </c>
      <c r="D40" s="1">
        <v>574.99</v>
      </c>
      <c r="E40" s="1">
        <v>552.67200000000003</v>
      </c>
      <c r="F40" s="1">
        <v>640.79899999999998</v>
      </c>
      <c r="G40" s="5">
        <v>1</v>
      </c>
      <c r="H40" s="1">
        <v>60</v>
      </c>
      <c r="I40" s="1"/>
      <c r="J40" s="1">
        <v>533.96900000000005</v>
      </c>
      <c r="K40" s="1">
        <f t="shared" si="12"/>
        <v>18.702999999999975</v>
      </c>
      <c r="L40" s="1"/>
      <c r="M40" s="1"/>
      <c r="N40" s="1">
        <v>290.94679999999988</v>
      </c>
      <c r="O40" s="1">
        <f t="shared" si="13"/>
        <v>110.53440000000001</v>
      </c>
      <c r="P40" s="15">
        <f t="shared" si="11"/>
        <v>284.13260000000014</v>
      </c>
      <c r="Q40" s="23">
        <f t="shared" si="4"/>
        <v>154.13260000000014</v>
      </c>
      <c r="R40" s="24">
        <v>130</v>
      </c>
      <c r="S40" s="16"/>
      <c r="T40" s="1"/>
      <c r="U40" s="1">
        <f t="shared" si="5"/>
        <v>11</v>
      </c>
      <c r="V40" s="1">
        <f t="shared" si="6"/>
        <v>8.4294644925018805</v>
      </c>
      <c r="W40" s="1">
        <v>104.7766</v>
      </c>
      <c r="X40" s="1">
        <v>99.275000000000006</v>
      </c>
      <c r="Y40" s="1">
        <v>93.4572</v>
      </c>
      <c r="Z40" s="1">
        <v>98.391999999999996</v>
      </c>
      <c r="AA40" s="1">
        <v>93.990800000000007</v>
      </c>
      <c r="AB40" s="1">
        <v>92.802999999999997</v>
      </c>
      <c r="AC40" s="1"/>
      <c r="AD40" s="1">
        <f t="shared" si="7"/>
        <v>154.13260000000014</v>
      </c>
      <c r="AE40" s="1">
        <f t="shared" si="8"/>
        <v>130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32</v>
      </c>
      <c r="C41" s="1">
        <v>544.846</v>
      </c>
      <c r="D41" s="1">
        <v>591.25</v>
      </c>
      <c r="E41" s="1">
        <v>555.375</v>
      </c>
      <c r="F41" s="1">
        <v>464.63400000000001</v>
      </c>
      <c r="G41" s="5">
        <v>1</v>
      </c>
      <c r="H41" s="1">
        <v>60</v>
      </c>
      <c r="I41" s="1"/>
      <c r="J41" s="1">
        <v>531.59100000000001</v>
      </c>
      <c r="K41" s="1">
        <f t="shared" si="12"/>
        <v>23.783999999999992</v>
      </c>
      <c r="L41" s="1"/>
      <c r="M41" s="1"/>
      <c r="N41" s="1">
        <v>280.85180000000031</v>
      </c>
      <c r="O41" s="1">
        <f t="shared" si="13"/>
        <v>111.075</v>
      </c>
      <c r="P41" s="15">
        <f t="shared" si="11"/>
        <v>476.33919999999966</v>
      </c>
      <c r="Q41" s="23">
        <f t="shared" si="4"/>
        <v>276.33919999999966</v>
      </c>
      <c r="R41" s="24">
        <v>200</v>
      </c>
      <c r="S41" s="16"/>
      <c r="T41" s="1"/>
      <c r="U41" s="1">
        <f t="shared" si="5"/>
        <v>11</v>
      </c>
      <c r="V41" s="1">
        <f t="shared" si="6"/>
        <v>6.7115534548728366</v>
      </c>
      <c r="W41" s="1">
        <v>91.465400000000002</v>
      </c>
      <c r="X41" s="1">
        <v>84.985199999999992</v>
      </c>
      <c r="Y41" s="1">
        <v>83.379199999999997</v>
      </c>
      <c r="Z41" s="1">
        <v>77.879600000000011</v>
      </c>
      <c r="AA41" s="1">
        <v>100.4572</v>
      </c>
      <c r="AB41" s="1">
        <v>87.865200000000002</v>
      </c>
      <c r="AC41" s="1"/>
      <c r="AD41" s="1">
        <f t="shared" si="7"/>
        <v>276.33919999999966</v>
      </c>
      <c r="AE41" s="1">
        <f t="shared" si="8"/>
        <v>200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32</v>
      </c>
      <c r="C42" s="1">
        <v>659.78800000000001</v>
      </c>
      <c r="D42" s="1">
        <v>660.07799999999997</v>
      </c>
      <c r="E42" s="1">
        <v>539.20000000000005</v>
      </c>
      <c r="F42" s="1">
        <v>669.98400000000004</v>
      </c>
      <c r="G42" s="5">
        <v>1</v>
      </c>
      <c r="H42" s="1">
        <v>60</v>
      </c>
      <c r="I42" s="1"/>
      <c r="J42" s="1">
        <v>514.51400000000001</v>
      </c>
      <c r="K42" s="1">
        <f t="shared" si="12"/>
        <v>24.686000000000035</v>
      </c>
      <c r="L42" s="1"/>
      <c r="M42" s="1"/>
      <c r="N42" s="1">
        <v>103.46039999999989</v>
      </c>
      <c r="O42" s="1">
        <f t="shared" si="13"/>
        <v>107.84</v>
      </c>
      <c r="P42" s="15">
        <f t="shared" si="11"/>
        <v>412.79560000000004</v>
      </c>
      <c r="Q42" s="23">
        <f t="shared" si="4"/>
        <v>212.79560000000004</v>
      </c>
      <c r="R42" s="24">
        <v>200</v>
      </c>
      <c r="S42" s="16"/>
      <c r="T42" s="1"/>
      <c r="U42" s="1">
        <f t="shared" si="5"/>
        <v>11</v>
      </c>
      <c r="V42" s="1">
        <f t="shared" si="6"/>
        <v>7.1721476261127588</v>
      </c>
      <c r="W42" s="1">
        <v>94.14</v>
      </c>
      <c r="X42" s="1">
        <v>100.14879999999999</v>
      </c>
      <c r="Y42" s="1">
        <v>106.1836</v>
      </c>
      <c r="Z42" s="1">
        <v>98.607600000000005</v>
      </c>
      <c r="AA42" s="1">
        <v>111.8468</v>
      </c>
      <c r="AB42" s="1">
        <v>118.4062</v>
      </c>
      <c r="AC42" s="1"/>
      <c r="AD42" s="1">
        <f t="shared" si="7"/>
        <v>212.79560000000004</v>
      </c>
      <c r="AE42" s="1">
        <f t="shared" si="8"/>
        <v>200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32</v>
      </c>
      <c r="C43" s="1">
        <v>59.561999999999998</v>
      </c>
      <c r="D43" s="1">
        <v>177.97</v>
      </c>
      <c r="E43" s="1">
        <v>87.406000000000006</v>
      </c>
      <c r="F43" s="1">
        <v>139.654</v>
      </c>
      <c r="G43" s="5">
        <v>1</v>
      </c>
      <c r="H43" s="1">
        <v>35</v>
      </c>
      <c r="I43" s="1"/>
      <c r="J43" s="1">
        <v>90.611999999999995</v>
      </c>
      <c r="K43" s="1">
        <f t="shared" si="12"/>
        <v>-3.2059999999999889</v>
      </c>
      <c r="L43" s="1"/>
      <c r="M43" s="1"/>
      <c r="N43" s="1"/>
      <c r="O43" s="1">
        <f t="shared" si="13"/>
        <v>17.481200000000001</v>
      </c>
      <c r="P43" s="15">
        <f>10*O43-N43-F43</f>
        <v>35.158000000000015</v>
      </c>
      <c r="Q43" s="23">
        <f t="shared" si="4"/>
        <v>35.158000000000015</v>
      </c>
      <c r="R43" s="24"/>
      <c r="S43" s="16"/>
      <c r="T43" s="1"/>
      <c r="U43" s="1">
        <f t="shared" si="5"/>
        <v>10</v>
      </c>
      <c r="V43" s="1">
        <f t="shared" si="6"/>
        <v>7.9888108367846593</v>
      </c>
      <c r="W43" s="1">
        <v>14.029400000000001</v>
      </c>
      <c r="X43" s="1">
        <v>20.601400000000002</v>
      </c>
      <c r="Y43" s="1">
        <v>23.26</v>
      </c>
      <c r="Z43" s="1">
        <v>10.2098</v>
      </c>
      <c r="AA43" s="1">
        <v>8.6150000000000002</v>
      </c>
      <c r="AB43" s="1">
        <v>12.4168</v>
      </c>
      <c r="AC43" s="1"/>
      <c r="AD43" s="1">
        <f t="shared" si="7"/>
        <v>35.158000000000015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32</v>
      </c>
      <c r="C44" s="1">
        <v>119.548</v>
      </c>
      <c r="D44" s="1">
        <v>16.923999999999999</v>
      </c>
      <c r="E44" s="1">
        <v>68.224000000000004</v>
      </c>
      <c r="F44" s="1">
        <v>59.073999999999998</v>
      </c>
      <c r="G44" s="5">
        <v>1</v>
      </c>
      <c r="H44" s="1">
        <v>40</v>
      </c>
      <c r="I44" s="1"/>
      <c r="J44" s="1">
        <v>76.73</v>
      </c>
      <c r="K44" s="1">
        <f t="shared" si="12"/>
        <v>-8.5060000000000002</v>
      </c>
      <c r="L44" s="1"/>
      <c r="M44" s="1"/>
      <c r="N44" s="1">
        <v>55.383200000000002</v>
      </c>
      <c r="O44" s="1">
        <f t="shared" si="13"/>
        <v>13.6448</v>
      </c>
      <c r="P44" s="15">
        <f t="shared" si="11"/>
        <v>35.635600000000011</v>
      </c>
      <c r="Q44" s="23">
        <f t="shared" si="4"/>
        <v>35.635600000000011</v>
      </c>
      <c r="R44" s="24"/>
      <c r="S44" s="16"/>
      <c r="T44" s="1"/>
      <c r="U44" s="1">
        <f t="shared" si="5"/>
        <v>11</v>
      </c>
      <c r="V44" s="1">
        <f t="shared" si="6"/>
        <v>8.3883384146341466</v>
      </c>
      <c r="W44" s="1">
        <v>13.226000000000001</v>
      </c>
      <c r="X44" s="1">
        <v>11.6838</v>
      </c>
      <c r="Y44" s="1">
        <v>12.5444</v>
      </c>
      <c r="Z44" s="1">
        <v>14.810600000000001</v>
      </c>
      <c r="AA44" s="1">
        <v>20.008199999999999</v>
      </c>
      <c r="AB44" s="1">
        <v>17.283799999999999</v>
      </c>
      <c r="AC44" s="1"/>
      <c r="AD44" s="1">
        <f t="shared" si="7"/>
        <v>35.635600000000011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32</v>
      </c>
      <c r="C45" s="1">
        <v>304.322</v>
      </c>
      <c r="D45" s="1">
        <v>138.565</v>
      </c>
      <c r="E45" s="1">
        <v>225.78</v>
      </c>
      <c r="F45" s="1">
        <v>170.584</v>
      </c>
      <c r="G45" s="5">
        <v>1</v>
      </c>
      <c r="H45" s="1">
        <v>30</v>
      </c>
      <c r="I45" s="1"/>
      <c r="J45" s="1">
        <v>221.16</v>
      </c>
      <c r="K45" s="1">
        <f t="shared" si="12"/>
        <v>4.6200000000000045</v>
      </c>
      <c r="L45" s="1"/>
      <c r="M45" s="1"/>
      <c r="N45" s="1">
        <v>33.396799999999978</v>
      </c>
      <c r="O45" s="1">
        <f t="shared" si="13"/>
        <v>45.155999999999999</v>
      </c>
      <c r="P45" s="15">
        <f>9*O45-N45-F45</f>
        <v>202.42320000000001</v>
      </c>
      <c r="Q45" s="23">
        <f t="shared" si="4"/>
        <v>102.42320000000001</v>
      </c>
      <c r="R45" s="24">
        <v>100</v>
      </c>
      <c r="S45" s="16"/>
      <c r="T45" s="1"/>
      <c r="U45" s="1">
        <f t="shared" si="5"/>
        <v>9</v>
      </c>
      <c r="V45" s="1">
        <f t="shared" si="6"/>
        <v>4.5172468774913632</v>
      </c>
      <c r="W45" s="1">
        <v>33.551200000000001</v>
      </c>
      <c r="X45" s="1">
        <v>32.689800000000012</v>
      </c>
      <c r="Y45" s="1">
        <v>43.328200000000002</v>
      </c>
      <c r="Z45" s="1">
        <v>37.0398</v>
      </c>
      <c r="AA45" s="1">
        <v>46.206599999999987</v>
      </c>
      <c r="AB45" s="1">
        <v>60.178400000000003</v>
      </c>
      <c r="AC45" s="1"/>
      <c r="AD45" s="1">
        <f t="shared" si="7"/>
        <v>102.42320000000001</v>
      </c>
      <c r="AE45" s="1">
        <f t="shared" si="8"/>
        <v>100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32</v>
      </c>
      <c r="C46" s="1">
        <v>282.875</v>
      </c>
      <c r="D46" s="1">
        <v>53.665999999999997</v>
      </c>
      <c r="E46" s="1">
        <v>235.619</v>
      </c>
      <c r="F46" s="1">
        <v>56.790999999999997</v>
      </c>
      <c r="G46" s="5">
        <v>1</v>
      </c>
      <c r="H46" s="1">
        <v>30</v>
      </c>
      <c r="I46" s="1"/>
      <c r="J46" s="1">
        <v>243.18799999999999</v>
      </c>
      <c r="K46" s="1">
        <f t="shared" si="12"/>
        <v>-7.5689999999999884</v>
      </c>
      <c r="L46" s="1"/>
      <c r="M46" s="1"/>
      <c r="N46" s="1">
        <v>96.265700000000038</v>
      </c>
      <c r="O46" s="1">
        <f t="shared" si="13"/>
        <v>47.123800000000003</v>
      </c>
      <c r="P46" s="15">
        <f>7*O46-N46-F46</f>
        <v>176.80989999999997</v>
      </c>
      <c r="Q46" s="23">
        <f t="shared" si="4"/>
        <v>116.80989999999997</v>
      </c>
      <c r="R46" s="24">
        <v>60</v>
      </c>
      <c r="S46" s="16"/>
      <c r="T46" s="1"/>
      <c r="U46" s="1">
        <f t="shared" si="5"/>
        <v>7</v>
      </c>
      <c r="V46" s="1">
        <f t="shared" si="6"/>
        <v>3.2479702400909951</v>
      </c>
      <c r="W46" s="1">
        <v>29.965800000000002</v>
      </c>
      <c r="X46" s="1">
        <v>26.313199999999998</v>
      </c>
      <c r="Y46" s="1">
        <v>35.185600000000001</v>
      </c>
      <c r="Z46" s="1">
        <v>41.148200000000003</v>
      </c>
      <c r="AA46" s="1">
        <v>48.488199999999999</v>
      </c>
      <c r="AB46" s="1">
        <v>48.419400000000003</v>
      </c>
      <c r="AC46" s="1"/>
      <c r="AD46" s="1">
        <f t="shared" si="7"/>
        <v>116.80989999999997</v>
      </c>
      <c r="AE46" s="1">
        <f t="shared" si="8"/>
        <v>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32</v>
      </c>
      <c r="C47" s="1">
        <v>-1.3540000000000001</v>
      </c>
      <c r="D47" s="1">
        <v>1.3540000000000001</v>
      </c>
      <c r="E47" s="1"/>
      <c r="F47" s="1"/>
      <c r="G47" s="5">
        <v>0</v>
      </c>
      <c r="H47" s="1" t="e">
        <v>#N/A</v>
      </c>
      <c r="I47" s="1"/>
      <c r="J47" s="1"/>
      <c r="K47" s="1">
        <f t="shared" si="12"/>
        <v>0</v>
      </c>
      <c r="L47" s="1"/>
      <c r="M47" s="1"/>
      <c r="N47" s="1"/>
      <c r="O47" s="1">
        <f t="shared" si="13"/>
        <v>0</v>
      </c>
      <c r="P47" s="15"/>
      <c r="Q47" s="23">
        <f t="shared" si="4"/>
        <v>0</v>
      </c>
      <c r="R47" s="24"/>
      <c r="S47" s="16"/>
      <c r="T47" s="1"/>
      <c r="U47" s="1" t="e">
        <f t="shared" si="5"/>
        <v>#DIV/0!</v>
      </c>
      <c r="V47" s="1" t="e">
        <f t="shared" si="6"/>
        <v>#DIV/0!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0.27079999999999999</v>
      </c>
      <c r="AC47" s="1"/>
      <c r="AD47" s="1">
        <f t="shared" si="7"/>
        <v>0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32</v>
      </c>
      <c r="C48" s="1">
        <v>325.82299999999998</v>
      </c>
      <c r="D48" s="1">
        <v>574.09799999999996</v>
      </c>
      <c r="E48" s="1">
        <v>323.70600000000002</v>
      </c>
      <c r="F48" s="1">
        <v>510.66800000000001</v>
      </c>
      <c r="G48" s="5">
        <v>1</v>
      </c>
      <c r="H48" s="1">
        <v>30</v>
      </c>
      <c r="I48" s="1"/>
      <c r="J48" s="1">
        <v>317.52699999999999</v>
      </c>
      <c r="K48" s="1">
        <f t="shared" si="12"/>
        <v>6.1790000000000305</v>
      </c>
      <c r="L48" s="1"/>
      <c r="M48" s="1"/>
      <c r="N48" s="1">
        <v>66.641699999999901</v>
      </c>
      <c r="O48" s="1">
        <f t="shared" si="13"/>
        <v>64.741200000000006</v>
      </c>
      <c r="P48" s="15">
        <f>10*O48-N48-F48</f>
        <v>70.102300000000128</v>
      </c>
      <c r="Q48" s="23">
        <f t="shared" si="4"/>
        <v>70.102300000000128</v>
      </c>
      <c r="R48" s="24"/>
      <c r="S48" s="16"/>
      <c r="T48" s="1"/>
      <c r="U48" s="1">
        <f t="shared" si="5"/>
        <v>10</v>
      </c>
      <c r="V48" s="1">
        <f t="shared" si="6"/>
        <v>8.9171918345659318</v>
      </c>
      <c r="W48" s="1">
        <v>70.950599999999994</v>
      </c>
      <c r="X48" s="1">
        <v>76.333200000000005</v>
      </c>
      <c r="Y48" s="1">
        <v>81.131399999999999</v>
      </c>
      <c r="Z48" s="1">
        <v>65.1952</v>
      </c>
      <c r="AA48" s="1">
        <v>69.018000000000001</v>
      </c>
      <c r="AB48" s="1">
        <v>88.243200000000002</v>
      </c>
      <c r="AC48" s="1"/>
      <c r="AD48" s="1">
        <f t="shared" si="7"/>
        <v>70.102300000000128</v>
      </c>
      <c r="AE48" s="1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274.57799999999997</v>
      </c>
      <c r="D49" s="1"/>
      <c r="E49" s="1">
        <v>183.221</v>
      </c>
      <c r="F49" s="1">
        <v>75.475999999999999</v>
      </c>
      <c r="G49" s="5">
        <v>1</v>
      </c>
      <c r="H49" s="1">
        <v>45</v>
      </c>
      <c r="I49" s="1"/>
      <c r="J49" s="1">
        <v>178.6</v>
      </c>
      <c r="K49" s="1">
        <f t="shared" si="12"/>
        <v>4.6210000000000093</v>
      </c>
      <c r="L49" s="1"/>
      <c r="M49" s="1"/>
      <c r="N49" s="1"/>
      <c r="O49" s="1">
        <f t="shared" si="13"/>
        <v>36.644199999999998</v>
      </c>
      <c r="P49" s="15">
        <f>7*O49-N49-F49</f>
        <v>181.03339999999997</v>
      </c>
      <c r="Q49" s="23">
        <f t="shared" si="4"/>
        <v>101.03339999999997</v>
      </c>
      <c r="R49" s="24">
        <v>80</v>
      </c>
      <c r="S49" s="16"/>
      <c r="T49" s="1"/>
      <c r="U49" s="1">
        <f t="shared" si="5"/>
        <v>7</v>
      </c>
      <c r="V49" s="1">
        <f t="shared" si="6"/>
        <v>2.0596983970178093</v>
      </c>
      <c r="W49" s="1">
        <v>21.4876</v>
      </c>
      <c r="X49" s="1">
        <v>19.972000000000001</v>
      </c>
      <c r="Y49" s="1">
        <v>18.395</v>
      </c>
      <c r="Z49" s="1">
        <v>18.288799999999998</v>
      </c>
      <c r="AA49" s="1">
        <v>31.4132</v>
      </c>
      <c r="AB49" s="1">
        <v>36.469000000000001</v>
      </c>
      <c r="AC49" s="1" t="s">
        <v>50</v>
      </c>
      <c r="AD49" s="1">
        <f t="shared" si="7"/>
        <v>101.03339999999997</v>
      </c>
      <c r="AE49" s="1">
        <f t="shared" si="8"/>
        <v>80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32</v>
      </c>
      <c r="C50" s="1">
        <v>1103.847</v>
      </c>
      <c r="D50" s="1">
        <v>1814.384</v>
      </c>
      <c r="E50" s="10">
        <f>1373.492+E51+E72</f>
        <v>1433.1030000000001</v>
      </c>
      <c r="F50" s="10">
        <f>1201.855+F51+F72</f>
        <v>1130.05</v>
      </c>
      <c r="G50" s="5">
        <v>1</v>
      </c>
      <c r="H50" s="1">
        <v>40</v>
      </c>
      <c r="I50" s="1"/>
      <c r="J50" s="1">
        <v>1317.336</v>
      </c>
      <c r="K50" s="1">
        <f t="shared" si="12"/>
        <v>115.76700000000005</v>
      </c>
      <c r="L50" s="1"/>
      <c r="M50" s="1"/>
      <c r="N50" s="1">
        <v>636.60680000000048</v>
      </c>
      <c r="O50" s="1">
        <f t="shared" si="13"/>
        <v>286.62060000000002</v>
      </c>
      <c r="P50" s="15">
        <f t="shared" ref="P50" si="15">11*O50-N50-F50</f>
        <v>1386.1697999999999</v>
      </c>
      <c r="Q50" s="23">
        <f t="shared" si="4"/>
        <v>786.1697999999999</v>
      </c>
      <c r="R50" s="24">
        <v>600</v>
      </c>
      <c r="S50" s="16"/>
      <c r="T50" s="1"/>
      <c r="U50" s="1">
        <f t="shared" si="5"/>
        <v>11</v>
      </c>
      <c r="V50" s="1">
        <f t="shared" si="6"/>
        <v>6.1637467788428335</v>
      </c>
      <c r="W50" s="1">
        <v>233.76900000000001</v>
      </c>
      <c r="X50" s="1">
        <v>232.1292</v>
      </c>
      <c r="Y50" s="1">
        <v>223.7782</v>
      </c>
      <c r="Z50" s="1">
        <v>187.64439999999999</v>
      </c>
      <c r="AA50" s="1">
        <v>243.93459999999999</v>
      </c>
      <c r="AB50" s="1">
        <v>324.5908</v>
      </c>
      <c r="AC50" s="1" t="s">
        <v>83</v>
      </c>
      <c r="AD50" s="1">
        <f t="shared" si="7"/>
        <v>786.1697999999999</v>
      </c>
      <c r="AE50" s="1">
        <f t="shared" si="8"/>
        <v>600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9" t="s">
        <v>84</v>
      </c>
      <c r="B51" s="9" t="s">
        <v>32</v>
      </c>
      <c r="C51" s="9"/>
      <c r="D51" s="9"/>
      <c r="E51" s="10">
        <v>2.7650000000000001</v>
      </c>
      <c r="F51" s="10">
        <v>-2.7650000000000001</v>
      </c>
      <c r="G51" s="5">
        <v>0</v>
      </c>
      <c r="H51" s="1" t="e">
        <v>#N/A</v>
      </c>
      <c r="I51" s="1"/>
      <c r="J51" s="1"/>
      <c r="K51" s="1">
        <f t="shared" si="12"/>
        <v>2.7650000000000001</v>
      </c>
      <c r="L51" s="1"/>
      <c r="M51" s="1"/>
      <c r="N51" s="1"/>
      <c r="O51" s="1">
        <f t="shared" si="13"/>
        <v>0.55300000000000005</v>
      </c>
      <c r="P51" s="15"/>
      <c r="Q51" s="23">
        <f t="shared" si="4"/>
        <v>0</v>
      </c>
      <c r="R51" s="24"/>
      <c r="S51" s="16"/>
      <c r="T51" s="1"/>
      <c r="U51" s="1">
        <f t="shared" si="5"/>
        <v>-5</v>
      </c>
      <c r="V51" s="1">
        <f t="shared" si="6"/>
        <v>-5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1" t="s">
        <v>154</v>
      </c>
      <c r="AD51" s="1">
        <f t="shared" si="7"/>
        <v>0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36.191000000000003</v>
      </c>
      <c r="D52" s="1">
        <v>226.696</v>
      </c>
      <c r="E52" s="1">
        <v>93.754999999999995</v>
      </c>
      <c r="F52" s="1">
        <v>153.22399999999999</v>
      </c>
      <c r="G52" s="5">
        <v>1</v>
      </c>
      <c r="H52" s="1">
        <v>35</v>
      </c>
      <c r="I52" s="1"/>
      <c r="J52" s="1">
        <v>86.2</v>
      </c>
      <c r="K52" s="1">
        <f t="shared" si="12"/>
        <v>7.5549999999999926</v>
      </c>
      <c r="L52" s="1"/>
      <c r="M52" s="1"/>
      <c r="N52" s="1"/>
      <c r="O52" s="1">
        <f t="shared" si="13"/>
        <v>18.750999999999998</v>
      </c>
      <c r="P52" s="15">
        <f>10*O52-N52-F52</f>
        <v>34.286000000000001</v>
      </c>
      <c r="Q52" s="23">
        <f t="shared" si="4"/>
        <v>34.286000000000001</v>
      </c>
      <c r="R52" s="24"/>
      <c r="S52" s="16"/>
      <c r="T52" s="1"/>
      <c r="U52" s="1">
        <f t="shared" si="5"/>
        <v>10</v>
      </c>
      <c r="V52" s="1">
        <f t="shared" si="6"/>
        <v>8.1715108527545208</v>
      </c>
      <c r="W52" s="1">
        <v>17.801200000000001</v>
      </c>
      <c r="X52" s="1">
        <v>21.236000000000001</v>
      </c>
      <c r="Y52" s="1">
        <v>13.833600000000001</v>
      </c>
      <c r="Z52" s="1">
        <v>6.7004000000000001</v>
      </c>
      <c r="AA52" s="1">
        <v>10.025600000000001</v>
      </c>
      <c r="AB52" s="1">
        <v>23.084</v>
      </c>
      <c r="AC52" s="1"/>
      <c r="AD52" s="1">
        <f t="shared" si="7"/>
        <v>34.286000000000001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17.38</v>
      </c>
      <c r="D53" s="1">
        <v>80.849000000000004</v>
      </c>
      <c r="E53" s="1">
        <v>14.81</v>
      </c>
      <c r="F53" s="1">
        <v>77.963999999999999</v>
      </c>
      <c r="G53" s="5">
        <v>1</v>
      </c>
      <c r="H53" s="1">
        <v>45</v>
      </c>
      <c r="I53" s="1" t="s">
        <v>33</v>
      </c>
      <c r="J53" s="1">
        <v>20.2</v>
      </c>
      <c r="K53" s="1">
        <f t="shared" si="12"/>
        <v>-5.3899999999999988</v>
      </c>
      <c r="L53" s="1"/>
      <c r="M53" s="1"/>
      <c r="N53" s="1"/>
      <c r="O53" s="1">
        <f t="shared" si="13"/>
        <v>2.9620000000000002</v>
      </c>
      <c r="P53" s="15"/>
      <c r="Q53" s="23">
        <f t="shared" si="4"/>
        <v>0</v>
      </c>
      <c r="R53" s="24"/>
      <c r="S53" s="16"/>
      <c r="T53" s="1"/>
      <c r="U53" s="1">
        <f t="shared" si="5"/>
        <v>26.321404456448345</v>
      </c>
      <c r="V53" s="1">
        <f t="shared" si="6"/>
        <v>26.321404456448345</v>
      </c>
      <c r="W53" s="1">
        <v>4.8132000000000001</v>
      </c>
      <c r="X53" s="1">
        <v>9.1934000000000005</v>
      </c>
      <c r="Y53" s="1">
        <v>6.4779999999999998</v>
      </c>
      <c r="Z53" s="1">
        <v>0.7762</v>
      </c>
      <c r="AA53" s="1">
        <v>0.7984</v>
      </c>
      <c r="AB53" s="1">
        <v>3.7242000000000002</v>
      </c>
      <c r="AC53" s="1"/>
      <c r="AD53" s="1">
        <f t="shared" si="7"/>
        <v>0</v>
      </c>
      <c r="AE53" s="1">
        <f t="shared" si="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32</v>
      </c>
      <c r="C54" s="1">
        <v>189.35400000000001</v>
      </c>
      <c r="D54" s="1">
        <v>154.97800000000001</v>
      </c>
      <c r="E54" s="1">
        <v>146.04300000000001</v>
      </c>
      <c r="F54" s="1">
        <v>178.4</v>
      </c>
      <c r="G54" s="5">
        <v>1</v>
      </c>
      <c r="H54" s="1">
        <v>30</v>
      </c>
      <c r="I54" s="1"/>
      <c r="J54" s="1">
        <v>144.30000000000001</v>
      </c>
      <c r="K54" s="1">
        <f t="shared" si="12"/>
        <v>1.742999999999995</v>
      </c>
      <c r="L54" s="1"/>
      <c r="M54" s="1"/>
      <c r="N54" s="1">
        <v>73.548700000000025</v>
      </c>
      <c r="O54" s="1">
        <f t="shared" si="13"/>
        <v>29.208600000000001</v>
      </c>
      <c r="P54" s="15">
        <f>10*O54-N54-F54</f>
        <v>40.137299999999982</v>
      </c>
      <c r="Q54" s="23">
        <f t="shared" si="4"/>
        <v>40.137299999999982</v>
      </c>
      <c r="R54" s="24"/>
      <c r="S54" s="16"/>
      <c r="T54" s="1"/>
      <c r="U54" s="1">
        <f t="shared" si="5"/>
        <v>10</v>
      </c>
      <c r="V54" s="1">
        <f t="shared" si="6"/>
        <v>8.6258396499661067</v>
      </c>
      <c r="W54" s="1">
        <v>29.669799999999999</v>
      </c>
      <c r="X54" s="1">
        <v>28.638000000000002</v>
      </c>
      <c r="Y54" s="1">
        <v>29.845800000000001</v>
      </c>
      <c r="Z54" s="1">
        <v>29.468</v>
      </c>
      <c r="AA54" s="1">
        <v>13.0022</v>
      </c>
      <c r="AB54" s="1">
        <v>19.403400000000001</v>
      </c>
      <c r="AC54" s="1"/>
      <c r="AD54" s="1">
        <f t="shared" si="7"/>
        <v>40.137299999999982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32</v>
      </c>
      <c r="C55" s="1">
        <v>232.012</v>
      </c>
      <c r="D55" s="1"/>
      <c r="E55" s="1">
        <v>81.147000000000006</v>
      </c>
      <c r="F55" s="1">
        <v>148.011</v>
      </c>
      <c r="G55" s="5">
        <v>1</v>
      </c>
      <c r="H55" s="1">
        <v>45</v>
      </c>
      <c r="I55" s="1"/>
      <c r="J55" s="1">
        <v>80.349999999999994</v>
      </c>
      <c r="K55" s="1">
        <f t="shared" si="12"/>
        <v>0.79700000000001125</v>
      </c>
      <c r="L55" s="1"/>
      <c r="M55" s="1"/>
      <c r="N55" s="1"/>
      <c r="O55" s="1">
        <f t="shared" si="13"/>
        <v>16.229400000000002</v>
      </c>
      <c r="P55" s="15">
        <f t="shared" ref="P55:P71" si="16">11*O55-N55-F55</f>
        <v>30.512400000000014</v>
      </c>
      <c r="Q55" s="23">
        <f t="shared" si="4"/>
        <v>30.512400000000014</v>
      </c>
      <c r="R55" s="24"/>
      <c r="S55" s="16"/>
      <c r="T55" s="1"/>
      <c r="U55" s="1">
        <f t="shared" si="5"/>
        <v>11</v>
      </c>
      <c r="V55" s="1">
        <f t="shared" si="6"/>
        <v>9.1199304965063384</v>
      </c>
      <c r="W55" s="1">
        <v>8.4344000000000001</v>
      </c>
      <c r="X55" s="1">
        <v>5.1322000000000001</v>
      </c>
      <c r="Y55" s="1">
        <v>4.9842000000000004</v>
      </c>
      <c r="Z55" s="1">
        <v>7.7098000000000004</v>
      </c>
      <c r="AA55" s="1">
        <v>17.582000000000001</v>
      </c>
      <c r="AB55" s="1">
        <v>24.027799999999999</v>
      </c>
      <c r="AC55" s="1" t="s">
        <v>50</v>
      </c>
      <c r="AD55" s="1">
        <f t="shared" si="7"/>
        <v>30.512400000000014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194.327</v>
      </c>
      <c r="D56" s="1"/>
      <c r="E56" s="1">
        <v>86.344999999999999</v>
      </c>
      <c r="F56" s="1">
        <v>100.077</v>
      </c>
      <c r="G56" s="5">
        <v>1</v>
      </c>
      <c r="H56" s="1">
        <v>45</v>
      </c>
      <c r="I56" s="1"/>
      <c r="J56" s="1">
        <v>91.4</v>
      </c>
      <c r="K56" s="1">
        <f t="shared" si="12"/>
        <v>-5.0550000000000068</v>
      </c>
      <c r="L56" s="1"/>
      <c r="M56" s="1"/>
      <c r="N56" s="1"/>
      <c r="O56" s="1">
        <f t="shared" si="13"/>
        <v>17.268999999999998</v>
      </c>
      <c r="P56" s="15">
        <f t="shared" si="16"/>
        <v>89.881999999999977</v>
      </c>
      <c r="Q56" s="23">
        <f t="shared" si="4"/>
        <v>49.881999999999977</v>
      </c>
      <c r="R56" s="24">
        <v>40</v>
      </c>
      <c r="S56" s="16"/>
      <c r="T56" s="1"/>
      <c r="U56" s="1">
        <f t="shared" si="5"/>
        <v>11</v>
      </c>
      <c r="V56" s="1">
        <f t="shared" si="6"/>
        <v>5.7951821182465695</v>
      </c>
      <c r="W56" s="1">
        <v>10.3934</v>
      </c>
      <c r="X56" s="1">
        <v>6.9286000000000003</v>
      </c>
      <c r="Y56" s="1">
        <v>5.2408000000000001</v>
      </c>
      <c r="Z56" s="1">
        <v>10.6624</v>
      </c>
      <c r="AA56" s="1">
        <v>13.0444</v>
      </c>
      <c r="AB56" s="1">
        <v>22.4864</v>
      </c>
      <c r="AC56" s="1"/>
      <c r="AD56" s="1">
        <f t="shared" si="7"/>
        <v>49.881999999999977</v>
      </c>
      <c r="AE56" s="1">
        <f t="shared" si="8"/>
        <v>40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40</v>
      </c>
      <c r="C57" s="1">
        <v>122</v>
      </c>
      <c r="D57" s="1">
        <v>12</v>
      </c>
      <c r="E57" s="1">
        <v>78</v>
      </c>
      <c r="F57" s="1">
        <v>42</v>
      </c>
      <c r="G57" s="5">
        <v>0.35</v>
      </c>
      <c r="H57" s="1">
        <v>40</v>
      </c>
      <c r="I57" s="1"/>
      <c r="J57" s="1">
        <v>82</v>
      </c>
      <c r="K57" s="1">
        <f t="shared" si="12"/>
        <v>-4</v>
      </c>
      <c r="L57" s="1"/>
      <c r="M57" s="1"/>
      <c r="N57" s="1">
        <v>69.400000000000006</v>
      </c>
      <c r="O57" s="1">
        <f t="shared" si="13"/>
        <v>15.6</v>
      </c>
      <c r="P57" s="15">
        <f t="shared" si="16"/>
        <v>60.199999999999989</v>
      </c>
      <c r="Q57" s="23">
        <f t="shared" si="4"/>
        <v>60.199999999999989</v>
      </c>
      <c r="R57" s="24"/>
      <c r="S57" s="16"/>
      <c r="T57" s="1"/>
      <c r="U57" s="1">
        <f t="shared" si="5"/>
        <v>11</v>
      </c>
      <c r="V57" s="1">
        <f t="shared" si="6"/>
        <v>7.1410256410256414</v>
      </c>
      <c r="W57" s="1">
        <v>12.8</v>
      </c>
      <c r="X57" s="1">
        <v>10.6</v>
      </c>
      <c r="Y57" s="1">
        <v>12.6</v>
      </c>
      <c r="Z57" s="1">
        <v>12.2</v>
      </c>
      <c r="AA57" s="1">
        <v>17.600000000000001</v>
      </c>
      <c r="AB57" s="1">
        <v>13.2</v>
      </c>
      <c r="AC57" s="1"/>
      <c r="AD57" s="1">
        <f t="shared" si="7"/>
        <v>21.069999999999993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40</v>
      </c>
      <c r="C58" s="1">
        <v>1733</v>
      </c>
      <c r="D58" s="1">
        <v>1944</v>
      </c>
      <c r="E58" s="1">
        <v>1651</v>
      </c>
      <c r="F58" s="1">
        <v>1620</v>
      </c>
      <c r="G58" s="5">
        <v>0.4</v>
      </c>
      <c r="H58" s="1">
        <v>45</v>
      </c>
      <c r="I58" s="1" t="s">
        <v>47</v>
      </c>
      <c r="J58" s="1">
        <v>1694.3</v>
      </c>
      <c r="K58" s="1">
        <f t="shared" si="12"/>
        <v>-43.299999999999955</v>
      </c>
      <c r="L58" s="1"/>
      <c r="M58" s="1"/>
      <c r="N58" s="1">
        <v>1269.2</v>
      </c>
      <c r="O58" s="1">
        <f t="shared" si="13"/>
        <v>330.2</v>
      </c>
      <c r="P58" s="15">
        <f t="shared" si="16"/>
        <v>743</v>
      </c>
      <c r="Q58" s="23">
        <f t="shared" si="4"/>
        <v>443</v>
      </c>
      <c r="R58" s="24">
        <v>300</v>
      </c>
      <c r="S58" s="16"/>
      <c r="T58" s="1"/>
      <c r="U58" s="1">
        <f t="shared" si="5"/>
        <v>11</v>
      </c>
      <c r="V58" s="1">
        <f t="shared" si="6"/>
        <v>8.7498485766202307</v>
      </c>
      <c r="W58" s="1">
        <v>312.8</v>
      </c>
      <c r="X58" s="1">
        <v>297.2</v>
      </c>
      <c r="Y58" s="1">
        <v>292.39999999999998</v>
      </c>
      <c r="Z58" s="1">
        <v>258.8</v>
      </c>
      <c r="AA58" s="1">
        <v>112.6</v>
      </c>
      <c r="AB58" s="1">
        <v>83.8</v>
      </c>
      <c r="AC58" s="1"/>
      <c r="AD58" s="1">
        <f t="shared" si="7"/>
        <v>177.20000000000002</v>
      </c>
      <c r="AE58" s="1">
        <f t="shared" si="8"/>
        <v>120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40</v>
      </c>
      <c r="C59" s="1">
        <v>52</v>
      </c>
      <c r="D59" s="1">
        <v>241</v>
      </c>
      <c r="E59" s="1">
        <v>67</v>
      </c>
      <c r="F59" s="1">
        <v>173</v>
      </c>
      <c r="G59" s="5">
        <v>0.45</v>
      </c>
      <c r="H59" s="1">
        <v>50</v>
      </c>
      <c r="I59" s="1" t="s">
        <v>33</v>
      </c>
      <c r="J59" s="1">
        <v>113</v>
      </c>
      <c r="K59" s="1">
        <f t="shared" si="12"/>
        <v>-46</v>
      </c>
      <c r="L59" s="1"/>
      <c r="M59" s="1"/>
      <c r="N59" s="1">
        <v>26.400000000000009</v>
      </c>
      <c r="O59" s="1">
        <f t="shared" si="13"/>
        <v>13.4</v>
      </c>
      <c r="P59" s="15"/>
      <c r="Q59" s="23">
        <f t="shared" si="4"/>
        <v>0</v>
      </c>
      <c r="R59" s="24"/>
      <c r="S59" s="16"/>
      <c r="T59" s="1"/>
      <c r="U59" s="1">
        <f t="shared" si="5"/>
        <v>14.880597014925373</v>
      </c>
      <c r="V59" s="1">
        <f t="shared" si="6"/>
        <v>14.880597014925373</v>
      </c>
      <c r="W59" s="1">
        <v>20</v>
      </c>
      <c r="X59" s="1">
        <v>21.6</v>
      </c>
      <c r="Y59" s="1">
        <v>13</v>
      </c>
      <c r="Z59" s="1">
        <v>4.5999999999999996</v>
      </c>
      <c r="AA59" s="1">
        <v>4.2919999999999998</v>
      </c>
      <c r="AB59" s="1">
        <v>5.492</v>
      </c>
      <c r="AC59" s="1"/>
      <c r="AD59" s="1">
        <f t="shared" si="7"/>
        <v>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32</v>
      </c>
      <c r="C60" s="1">
        <v>1760.508</v>
      </c>
      <c r="D60" s="1"/>
      <c r="E60" s="1">
        <v>737.51900000000001</v>
      </c>
      <c r="F60" s="1">
        <v>878.72900000000004</v>
      </c>
      <c r="G60" s="5">
        <v>1</v>
      </c>
      <c r="H60" s="1">
        <v>45</v>
      </c>
      <c r="I60" s="1"/>
      <c r="J60" s="1">
        <v>687.57399999999996</v>
      </c>
      <c r="K60" s="1">
        <f t="shared" si="12"/>
        <v>49.94500000000005</v>
      </c>
      <c r="L60" s="1"/>
      <c r="M60" s="1"/>
      <c r="N60" s="1">
        <v>317.70079999999979</v>
      </c>
      <c r="O60" s="1">
        <f t="shared" si="13"/>
        <v>147.50380000000001</v>
      </c>
      <c r="P60" s="15">
        <f t="shared" si="16"/>
        <v>426.11200000000031</v>
      </c>
      <c r="Q60" s="23">
        <f t="shared" si="4"/>
        <v>226.11200000000031</v>
      </c>
      <c r="R60" s="24">
        <v>200</v>
      </c>
      <c r="S60" s="16"/>
      <c r="T60" s="1"/>
      <c r="U60" s="1">
        <f t="shared" si="5"/>
        <v>11</v>
      </c>
      <c r="V60" s="1">
        <f t="shared" si="6"/>
        <v>8.1111795085957095</v>
      </c>
      <c r="W60" s="1">
        <v>145.96459999999999</v>
      </c>
      <c r="X60" s="1">
        <v>150.05199999999999</v>
      </c>
      <c r="Y60" s="1">
        <v>153.8914</v>
      </c>
      <c r="Z60" s="1">
        <v>209.11359999999999</v>
      </c>
      <c r="AA60" s="1">
        <v>188.3776</v>
      </c>
      <c r="AB60" s="1">
        <v>159.9956</v>
      </c>
      <c r="AC60" s="1"/>
      <c r="AD60" s="1">
        <f t="shared" si="7"/>
        <v>226.11200000000031</v>
      </c>
      <c r="AE60" s="1">
        <f t="shared" si="8"/>
        <v>200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40</v>
      </c>
      <c r="C61" s="1">
        <v>455</v>
      </c>
      <c r="D61" s="1">
        <v>96</v>
      </c>
      <c r="E61" s="1">
        <v>337</v>
      </c>
      <c r="F61" s="1">
        <v>114</v>
      </c>
      <c r="G61" s="5">
        <v>0.35</v>
      </c>
      <c r="H61" s="1">
        <v>40</v>
      </c>
      <c r="I61" s="1" t="s">
        <v>95</v>
      </c>
      <c r="J61" s="1">
        <v>356</v>
      </c>
      <c r="K61" s="1">
        <f t="shared" si="12"/>
        <v>-19</v>
      </c>
      <c r="L61" s="1"/>
      <c r="M61" s="1"/>
      <c r="N61" s="1">
        <v>492</v>
      </c>
      <c r="O61" s="1">
        <f t="shared" si="13"/>
        <v>67.400000000000006</v>
      </c>
      <c r="P61" s="15">
        <f t="shared" si="16"/>
        <v>135.40000000000009</v>
      </c>
      <c r="Q61" s="23">
        <f t="shared" si="4"/>
        <v>75.400000000000091</v>
      </c>
      <c r="R61" s="24">
        <v>60</v>
      </c>
      <c r="S61" s="16"/>
      <c r="T61" s="1"/>
      <c r="U61" s="1">
        <f t="shared" si="5"/>
        <v>11</v>
      </c>
      <c r="V61" s="1">
        <f t="shared" si="6"/>
        <v>8.9910979228486632</v>
      </c>
      <c r="W61" s="1">
        <v>72</v>
      </c>
      <c r="X61" s="1">
        <v>28.2</v>
      </c>
      <c r="Y61" s="1">
        <v>40.4</v>
      </c>
      <c r="Z61" s="1">
        <v>62.6</v>
      </c>
      <c r="AA61" s="1">
        <v>24</v>
      </c>
      <c r="AB61" s="1">
        <v>8.4</v>
      </c>
      <c r="AC61" s="1"/>
      <c r="AD61" s="1">
        <f t="shared" si="7"/>
        <v>26.390000000000029</v>
      </c>
      <c r="AE61" s="1">
        <f t="shared" si="8"/>
        <v>21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96</v>
      </c>
      <c r="B62" s="1" t="s">
        <v>32</v>
      </c>
      <c r="C62" s="1">
        <v>243.19399999999999</v>
      </c>
      <c r="D62" s="1"/>
      <c r="E62" s="1">
        <v>169.34899999999999</v>
      </c>
      <c r="F62" s="1">
        <v>68.129000000000005</v>
      </c>
      <c r="G62" s="5">
        <v>1</v>
      </c>
      <c r="H62" s="1">
        <v>40</v>
      </c>
      <c r="I62" s="1"/>
      <c r="J62" s="1">
        <v>166.363</v>
      </c>
      <c r="K62" s="1">
        <f t="shared" si="12"/>
        <v>2.98599999999999</v>
      </c>
      <c r="L62" s="1"/>
      <c r="M62" s="1"/>
      <c r="N62" s="1">
        <v>174.0044</v>
      </c>
      <c r="O62" s="1">
        <f t="shared" si="13"/>
        <v>33.869799999999998</v>
      </c>
      <c r="P62" s="15">
        <f t="shared" si="16"/>
        <v>130.43439999999998</v>
      </c>
      <c r="Q62" s="23">
        <f t="shared" si="4"/>
        <v>70.434399999999982</v>
      </c>
      <c r="R62" s="24">
        <v>60</v>
      </c>
      <c r="S62" s="16"/>
      <c r="T62" s="1"/>
      <c r="U62" s="1">
        <f t="shared" si="5"/>
        <v>11</v>
      </c>
      <c r="V62" s="1">
        <f t="shared" si="6"/>
        <v>7.1489468494056654</v>
      </c>
      <c r="W62" s="1">
        <v>27.7498</v>
      </c>
      <c r="X62" s="1">
        <v>17.889800000000001</v>
      </c>
      <c r="Y62" s="1">
        <v>15.8706</v>
      </c>
      <c r="Z62" s="1">
        <v>27.154599999999999</v>
      </c>
      <c r="AA62" s="1">
        <v>24.1876</v>
      </c>
      <c r="AB62" s="1">
        <v>24.321999999999999</v>
      </c>
      <c r="AC62" s="1"/>
      <c r="AD62" s="1">
        <f t="shared" si="7"/>
        <v>70.434399999999982</v>
      </c>
      <c r="AE62" s="1">
        <f t="shared" si="8"/>
        <v>60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97</v>
      </c>
      <c r="B63" s="1" t="s">
        <v>40</v>
      </c>
      <c r="C63" s="1">
        <v>702</v>
      </c>
      <c r="D63" s="1">
        <v>1236</v>
      </c>
      <c r="E63" s="1">
        <v>768</v>
      </c>
      <c r="F63" s="1">
        <v>1014</v>
      </c>
      <c r="G63" s="5">
        <v>0.4</v>
      </c>
      <c r="H63" s="1">
        <v>40</v>
      </c>
      <c r="I63" s="1" t="s">
        <v>98</v>
      </c>
      <c r="J63" s="1">
        <v>797</v>
      </c>
      <c r="K63" s="1">
        <f t="shared" si="12"/>
        <v>-29</v>
      </c>
      <c r="L63" s="1"/>
      <c r="M63" s="1"/>
      <c r="N63" s="1">
        <v>707.80000000000018</v>
      </c>
      <c r="O63" s="1">
        <f t="shared" si="13"/>
        <v>153.6</v>
      </c>
      <c r="P63" s="15"/>
      <c r="Q63" s="23">
        <f t="shared" si="4"/>
        <v>0</v>
      </c>
      <c r="R63" s="24"/>
      <c r="S63" s="16"/>
      <c r="T63" s="1"/>
      <c r="U63" s="1">
        <f t="shared" si="5"/>
        <v>11.209635416666668</v>
      </c>
      <c r="V63" s="1">
        <f t="shared" si="6"/>
        <v>11.209635416666668</v>
      </c>
      <c r="W63" s="1">
        <v>163.80000000000001</v>
      </c>
      <c r="X63" s="1">
        <v>161.6</v>
      </c>
      <c r="Y63" s="1">
        <v>151.4</v>
      </c>
      <c r="Z63" s="1">
        <v>120.4</v>
      </c>
      <c r="AA63" s="1">
        <v>144.19999999999999</v>
      </c>
      <c r="AB63" s="1">
        <v>114.6</v>
      </c>
      <c r="AC63" s="1"/>
      <c r="AD63" s="1">
        <f t="shared" si="7"/>
        <v>0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40</v>
      </c>
      <c r="C64" s="1">
        <v>1237</v>
      </c>
      <c r="D64" s="1">
        <v>1092</v>
      </c>
      <c r="E64" s="1">
        <v>812.33799999999997</v>
      </c>
      <c r="F64" s="1">
        <v>1371.662</v>
      </c>
      <c r="G64" s="5">
        <v>0.4</v>
      </c>
      <c r="H64" s="1">
        <v>45</v>
      </c>
      <c r="I64" s="1" t="s">
        <v>98</v>
      </c>
      <c r="J64" s="1">
        <v>834</v>
      </c>
      <c r="K64" s="1">
        <f t="shared" si="12"/>
        <v>-21.662000000000035</v>
      </c>
      <c r="L64" s="1"/>
      <c r="M64" s="1"/>
      <c r="N64" s="1">
        <v>264.40000000000009</v>
      </c>
      <c r="O64" s="1">
        <f t="shared" si="13"/>
        <v>162.4676</v>
      </c>
      <c r="P64" s="15">
        <f t="shared" si="16"/>
        <v>151.08159999999998</v>
      </c>
      <c r="Q64" s="23">
        <f t="shared" si="4"/>
        <v>81.08159999999998</v>
      </c>
      <c r="R64" s="24">
        <v>70</v>
      </c>
      <c r="S64" s="16"/>
      <c r="T64" s="1"/>
      <c r="U64" s="1">
        <f t="shared" si="5"/>
        <v>11</v>
      </c>
      <c r="V64" s="1">
        <f t="shared" si="6"/>
        <v>10.070081665513618</v>
      </c>
      <c r="W64" s="1">
        <v>162.80000000000001</v>
      </c>
      <c r="X64" s="1">
        <v>184</v>
      </c>
      <c r="Y64" s="1">
        <v>221.6</v>
      </c>
      <c r="Z64" s="1">
        <v>173.8</v>
      </c>
      <c r="AA64" s="1">
        <v>88.2</v>
      </c>
      <c r="AB64" s="1">
        <v>110.4</v>
      </c>
      <c r="AC64" s="1"/>
      <c r="AD64" s="1">
        <f t="shared" si="7"/>
        <v>32.432639999999992</v>
      </c>
      <c r="AE64" s="1">
        <f t="shared" si="8"/>
        <v>28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40</v>
      </c>
      <c r="C65" s="1">
        <v>517</v>
      </c>
      <c r="D65" s="1">
        <v>336</v>
      </c>
      <c r="E65" s="1">
        <v>310</v>
      </c>
      <c r="F65" s="1">
        <v>427</v>
      </c>
      <c r="G65" s="5">
        <v>0.4</v>
      </c>
      <c r="H65" s="1">
        <v>40</v>
      </c>
      <c r="I65" s="1"/>
      <c r="J65" s="1">
        <v>315</v>
      </c>
      <c r="K65" s="1">
        <f t="shared" si="12"/>
        <v>-5</v>
      </c>
      <c r="L65" s="1"/>
      <c r="M65" s="1"/>
      <c r="N65" s="1">
        <v>70</v>
      </c>
      <c r="O65" s="1">
        <f t="shared" si="13"/>
        <v>62</v>
      </c>
      <c r="P65" s="15">
        <f t="shared" si="16"/>
        <v>185</v>
      </c>
      <c r="Q65" s="23">
        <f t="shared" si="4"/>
        <v>105</v>
      </c>
      <c r="R65" s="24">
        <v>80</v>
      </c>
      <c r="S65" s="16"/>
      <c r="T65" s="1"/>
      <c r="U65" s="1">
        <f t="shared" si="5"/>
        <v>11</v>
      </c>
      <c r="V65" s="1">
        <f t="shared" si="6"/>
        <v>8.0161290322580641</v>
      </c>
      <c r="W65" s="1">
        <v>60</v>
      </c>
      <c r="X65" s="1">
        <v>69</v>
      </c>
      <c r="Y65" s="1">
        <v>76</v>
      </c>
      <c r="Z65" s="1">
        <v>69.599999999999994</v>
      </c>
      <c r="AA65" s="1">
        <v>62.2</v>
      </c>
      <c r="AB65" s="1">
        <v>56.2</v>
      </c>
      <c r="AC65" s="1"/>
      <c r="AD65" s="1">
        <f t="shared" si="7"/>
        <v>42</v>
      </c>
      <c r="AE65" s="1">
        <f t="shared" si="8"/>
        <v>32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32</v>
      </c>
      <c r="C66" s="1">
        <v>748.928</v>
      </c>
      <c r="D66" s="1">
        <v>736.15</v>
      </c>
      <c r="E66" s="1">
        <v>611.77800000000002</v>
      </c>
      <c r="F66" s="1">
        <v>765.25599999999997</v>
      </c>
      <c r="G66" s="5">
        <v>1</v>
      </c>
      <c r="H66" s="1">
        <v>50</v>
      </c>
      <c r="I66" s="1"/>
      <c r="J66" s="1">
        <v>577.19799999999998</v>
      </c>
      <c r="K66" s="1">
        <f t="shared" si="12"/>
        <v>34.580000000000041</v>
      </c>
      <c r="L66" s="1"/>
      <c r="M66" s="1"/>
      <c r="N66" s="1">
        <v>176.36259999999999</v>
      </c>
      <c r="O66" s="1">
        <f t="shared" si="13"/>
        <v>122.35560000000001</v>
      </c>
      <c r="P66" s="15">
        <f t="shared" si="16"/>
        <v>404.29300000000023</v>
      </c>
      <c r="Q66" s="23">
        <f t="shared" si="4"/>
        <v>204.29300000000023</v>
      </c>
      <c r="R66" s="24">
        <v>200</v>
      </c>
      <c r="S66" s="16"/>
      <c r="T66" s="1"/>
      <c r="U66" s="1">
        <f t="shared" si="5"/>
        <v>11.000000000000002</v>
      </c>
      <c r="V66" s="1">
        <f t="shared" si="6"/>
        <v>7.6957540153454351</v>
      </c>
      <c r="W66" s="1">
        <v>108.9064</v>
      </c>
      <c r="X66" s="1">
        <v>113.8228</v>
      </c>
      <c r="Y66" s="1">
        <v>120.03660000000001</v>
      </c>
      <c r="Z66" s="1">
        <v>112.79600000000001</v>
      </c>
      <c r="AA66" s="1">
        <v>116.968</v>
      </c>
      <c r="AB66" s="1">
        <v>101.5436</v>
      </c>
      <c r="AC66" s="1"/>
      <c r="AD66" s="1">
        <f t="shared" si="7"/>
        <v>204.29300000000023</v>
      </c>
      <c r="AE66" s="1">
        <f t="shared" si="8"/>
        <v>200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32</v>
      </c>
      <c r="C67" s="1">
        <v>714.745</v>
      </c>
      <c r="D67" s="1">
        <v>690.54700000000003</v>
      </c>
      <c r="E67" s="1">
        <v>796.899</v>
      </c>
      <c r="F67" s="1">
        <v>530.42899999999997</v>
      </c>
      <c r="G67" s="5">
        <v>1</v>
      </c>
      <c r="H67" s="1">
        <v>50</v>
      </c>
      <c r="I67" s="1"/>
      <c r="J67" s="1">
        <v>762.11300000000006</v>
      </c>
      <c r="K67" s="1">
        <f t="shared" si="12"/>
        <v>34.785999999999945</v>
      </c>
      <c r="L67" s="1"/>
      <c r="M67" s="1"/>
      <c r="N67" s="1">
        <v>795.65980000000002</v>
      </c>
      <c r="O67" s="1">
        <f t="shared" si="13"/>
        <v>159.37979999999999</v>
      </c>
      <c r="P67" s="15">
        <f t="shared" si="16"/>
        <v>427.08899999999994</v>
      </c>
      <c r="Q67" s="23">
        <f t="shared" si="4"/>
        <v>227.08899999999994</v>
      </c>
      <c r="R67" s="24">
        <v>200</v>
      </c>
      <c r="S67" s="16"/>
      <c r="T67" s="1"/>
      <c r="U67" s="1">
        <f t="shared" si="5"/>
        <v>11</v>
      </c>
      <c r="V67" s="1">
        <f t="shared" si="6"/>
        <v>8.320306588413338</v>
      </c>
      <c r="W67" s="1">
        <v>139.11060000000001</v>
      </c>
      <c r="X67" s="1">
        <v>109.42</v>
      </c>
      <c r="Y67" s="1">
        <v>107.2996</v>
      </c>
      <c r="Z67" s="1">
        <v>103.0868</v>
      </c>
      <c r="AA67" s="1">
        <v>104.31319999999999</v>
      </c>
      <c r="AB67" s="1">
        <v>114.3612</v>
      </c>
      <c r="AC67" s="1"/>
      <c r="AD67" s="1">
        <f t="shared" si="7"/>
        <v>227.08899999999994</v>
      </c>
      <c r="AE67" s="1">
        <f t="shared" si="8"/>
        <v>200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32</v>
      </c>
      <c r="C68" s="1">
        <v>499.74700000000001</v>
      </c>
      <c r="D68" s="1">
        <v>508.73</v>
      </c>
      <c r="E68" s="1">
        <v>322.29300000000001</v>
      </c>
      <c r="F68" s="1">
        <v>585.79200000000003</v>
      </c>
      <c r="G68" s="5">
        <v>1</v>
      </c>
      <c r="H68" s="1">
        <v>55</v>
      </c>
      <c r="I68" s="1"/>
      <c r="J68" s="1">
        <v>309.84899999999999</v>
      </c>
      <c r="K68" s="1">
        <f t="shared" si="12"/>
        <v>12.444000000000017</v>
      </c>
      <c r="L68" s="1"/>
      <c r="M68" s="1"/>
      <c r="N68" s="1">
        <v>73.418399999999906</v>
      </c>
      <c r="O68" s="1">
        <f t="shared" si="13"/>
        <v>64.458600000000004</v>
      </c>
      <c r="P68" s="15">
        <f t="shared" si="16"/>
        <v>49.834200000000124</v>
      </c>
      <c r="Q68" s="23">
        <f t="shared" si="4"/>
        <v>49.834200000000124</v>
      </c>
      <c r="R68" s="24"/>
      <c r="S68" s="16"/>
      <c r="T68" s="1"/>
      <c r="U68" s="1">
        <f t="shared" si="5"/>
        <v>11</v>
      </c>
      <c r="V68" s="1">
        <f t="shared" si="6"/>
        <v>10.226880509350186</v>
      </c>
      <c r="W68" s="1">
        <v>71.731799999999993</v>
      </c>
      <c r="X68" s="1">
        <v>80.655600000000007</v>
      </c>
      <c r="Y68" s="1">
        <v>100.26739999999999</v>
      </c>
      <c r="Z68" s="1">
        <v>78.364400000000003</v>
      </c>
      <c r="AA68" s="1">
        <v>90.338200000000001</v>
      </c>
      <c r="AB68" s="1">
        <v>95.278199999999998</v>
      </c>
      <c r="AC68" s="1"/>
      <c r="AD68" s="1">
        <f t="shared" si="7"/>
        <v>49.834200000000124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104</v>
      </c>
      <c r="B69" s="1" t="s">
        <v>40</v>
      </c>
      <c r="C69" s="1">
        <v>29.605</v>
      </c>
      <c r="D69" s="1"/>
      <c r="E69" s="1"/>
      <c r="F69" s="1">
        <v>29.605</v>
      </c>
      <c r="G69" s="5">
        <v>0.45</v>
      </c>
      <c r="H69" s="1">
        <v>50</v>
      </c>
      <c r="I69" s="1" t="s">
        <v>33</v>
      </c>
      <c r="J69" s="1">
        <v>3</v>
      </c>
      <c r="K69" s="1">
        <f t="shared" si="12"/>
        <v>-3</v>
      </c>
      <c r="L69" s="1"/>
      <c r="M69" s="1"/>
      <c r="N69" s="1"/>
      <c r="O69" s="1">
        <f t="shared" si="13"/>
        <v>0</v>
      </c>
      <c r="P69" s="15"/>
      <c r="Q69" s="23">
        <f t="shared" si="4"/>
        <v>0</v>
      </c>
      <c r="R69" s="24"/>
      <c r="S69" s="16"/>
      <c r="T69" s="1"/>
      <c r="U69" s="1" t="e">
        <f t="shared" si="5"/>
        <v>#DIV/0!</v>
      </c>
      <c r="V69" s="1" t="e">
        <f t="shared" si="6"/>
        <v>#DIV/0!</v>
      </c>
      <c r="W69" s="1">
        <v>0.6</v>
      </c>
      <c r="X69" s="1">
        <v>0.6</v>
      </c>
      <c r="Y69" s="1">
        <v>0.4</v>
      </c>
      <c r="Z69" s="1">
        <v>0.8</v>
      </c>
      <c r="AA69" s="1">
        <v>1.079</v>
      </c>
      <c r="AB69" s="1">
        <v>0.67900000000000005</v>
      </c>
      <c r="AC69" s="1" t="s">
        <v>50</v>
      </c>
      <c r="AD69" s="1">
        <f t="shared" si="7"/>
        <v>0</v>
      </c>
      <c r="AE69" s="1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40</v>
      </c>
      <c r="C70" s="1">
        <v>2256</v>
      </c>
      <c r="D70" s="1">
        <v>246</v>
      </c>
      <c r="E70" s="1">
        <v>1167</v>
      </c>
      <c r="F70" s="1">
        <v>1063</v>
      </c>
      <c r="G70" s="5">
        <v>0.4</v>
      </c>
      <c r="H70" s="1">
        <v>45</v>
      </c>
      <c r="I70" s="1" t="s">
        <v>95</v>
      </c>
      <c r="J70" s="1">
        <v>1160</v>
      </c>
      <c r="K70" s="1">
        <f t="shared" ref="K70:K100" si="17">E70-J70</f>
        <v>7</v>
      </c>
      <c r="L70" s="1"/>
      <c r="M70" s="1"/>
      <c r="N70" s="1">
        <v>1115.2</v>
      </c>
      <c r="O70" s="1">
        <f t="shared" ref="O70:O101" si="18">E70/5</f>
        <v>233.4</v>
      </c>
      <c r="P70" s="15">
        <f t="shared" si="16"/>
        <v>389.20000000000005</v>
      </c>
      <c r="Q70" s="23">
        <f t="shared" si="4"/>
        <v>189.20000000000005</v>
      </c>
      <c r="R70" s="24">
        <v>200</v>
      </c>
      <c r="S70" s="16"/>
      <c r="T70" s="1"/>
      <c r="U70" s="1">
        <f t="shared" si="5"/>
        <v>10.999999999999998</v>
      </c>
      <c r="V70" s="1">
        <f t="shared" si="6"/>
        <v>9.3324764353041978</v>
      </c>
      <c r="W70" s="1">
        <v>222.4</v>
      </c>
      <c r="X70" s="1">
        <v>204</v>
      </c>
      <c r="Y70" s="1">
        <v>225.6</v>
      </c>
      <c r="Z70" s="1">
        <v>264.60000000000002</v>
      </c>
      <c r="AA70" s="1">
        <v>169.6</v>
      </c>
      <c r="AB70" s="1">
        <v>62.2</v>
      </c>
      <c r="AC70" s="1"/>
      <c r="AD70" s="1">
        <f t="shared" si="7"/>
        <v>75.680000000000021</v>
      </c>
      <c r="AE70" s="1">
        <f t="shared" si="8"/>
        <v>80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40</v>
      </c>
      <c r="C71" s="1">
        <v>331</v>
      </c>
      <c r="D71" s="1">
        <v>444</v>
      </c>
      <c r="E71" s="1">
        <v>373</v>
      </c>
      <c r="F71" s="1">
        <v>323</v>
      </c>
      <c r="G71" s="5">
        <v>0.35</v>
      </c>
      <c r="H71" s="1">
        <v>40</v>
      </c>
      <c r="I71" s="1"/>
      <c r="J71" s="1">
        <v>383</v>
      </c>
      <c r="K71" s="1">
        <f t="shared" si="17"/>
        <v>-10</v>
      </c>
      <c r="L71" s="1"/>
      <c r="M71" s="1"/>
      <c r="N71" s="1">
        <v>300.8</v>
      </c>
      <c r="O71" s="1">
        <f t="shared" si="18"/>
        <v>74.599999999999994</v>
      </c>
      <c r="P71" s="15">
        <f t="shared" si="16"/>
        <v>196.79999999999995</v>
      </c>
      <c r="Q71" s="23">
        <f t="shared" ref="Q71:Q115" si="19">P71-R71</f>
        <v>96.799999999999955</v>
      </c>
      <c r="R71" s="24">
        <v>100</v>
      </c>
      <c r="S71" s="16"/>
      <c r="T71" s="1"/>
      <c r="U71" s="1">
        <f t="shared" ref="U71:U115" si="20">(F71+N71+P71)/O71</f>
        <v>11</v>
      </c>
      <c r="V71" s="1">
        <f t="shared" ref="V71:V115" si="21">(F71+N71)/O71</f>
        <v>8.3619302949061662</v>
      </c>
      <c r="W71" s="1">
        <v>65.599999999999994</v>
      </c>
      <c r="X71" s="1">
        <v>59.6</v>
      </c>
      <c r="Y71" s="1">
        <v>73.2</v>
      </c>
      <c r="Z71" s="1">
        <v>51.8</v>
      </c>
      <c r="AA71" s="1">
        <v>36.6</v>
      </c>
      <c r="AB71" s="1">
        <v>56.8</v>
      </c>
      <c r="AC71" s="1"/>
      <c r="AD71" s="1">
        <f t="shared" ref="AD71:AD115" si="22">Q71*G71</f>
        <v>33.879999999999981</v>
      </c>
      <c r="AE71" s="1">
        <f t="shared" ref="AE71:AE115" si="23">R71*G71</f>
        <v>35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9" t="s">
        <v>107</v>
      </c>
      <c r="B72" s="9" t="s">
        <v>32</v>
      </c>
      <c r="C72" s="9">
        <v>-12.194000000000001</v>
      </c>
      <c r="D72" s="9"/>
      <c r="E72" s="10">
        <v>56.845999999999997</v>
      </c>
      <c r="F72" s="10">
        <v>-69.040000000000006</v>
      </c>
      <c r="G72" s="5">
        <v>0</v>
      </c>
      <c r="H72" s="1" t="e">
        <v>#N/A</v>
      </c>
      <c r="I72" s="1"/>
      <c r="J72" s="1">
        <v>60</v>
      </c>
      <c r="K72" s="1">
        <f t="shared" si="17"/>
        <v>-3.1540000000000035</v>
      </c>
      <c r="L72" s="1"/>
      <c r="M72" s="1"/>
      <c r="N72" s="1"/>
      <c r="O72" s="1">
        <f t="shared" si="18"/>
        <v>11.369199999999999</v>
      </c>
      <c r="P72" s="15"/>
      <c r="Q72" s="23">
        <f t="shared" si="19"/>
        <v>0</v>
      </c>
      <c r="R72" s="24"/>
      <c r="S72" s="16"/>
      <c r="T72" s="1"/>
      <c r="U72" s="1">
        <f t="shared" si="20"/>
        <v>-6.0725468810470407</v>
      </c>
      <c r="V72" s="1">
        <f t="shared" si="21"/>
        <v>-6.0725468810470407</v>
      </c>
      <c r="W72" s="1">
        <v>11.369199999999999</v>
      </c>
      <c r="X72" s="1">
        <v>0</v>
      </c>
      <c r="Y72" s="1">
        <v>0</v>
      </c>
      <c r="Z72" s="1">
        <v>0</v>
      </c>
      <c r="AA72" s="1">
        <v>0</v>
      </c>
      <c r="AB72" s="1">
        <v>2.4388000000000001</v>
      </c>
      <c r="AC72" s="1" t="s">
        <v>108</v>
      </c>
      <c r="AD72" s="1">
        <f t="shared" si="22"/>
        <v>0</v>
      </c>
      <c r="AE72" s="1">
        <f t="shared" si="2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40</v>
      </c>
      <c r="C73" s="1">
        <v>356.02499999999998</v>
      </c>
      <c r="D73" s="1">
        <v>310</v>
      </c>
      <c r="E73" s="1">
        <v>170</v>
      </c>
      <c r="F73" s="1">
        <v>448.02499999999998</v>
      </c>
      <c r="G73" s="5">
        <v>0.4</v>
      </c>
      <c r="H73" s="1">
        <v>50</v>
      </c>
      <c r="I73" s="1" t="s">
        <v>33</v>
      </c>
      <c r="J73" s="1">
        <v>170</v>
      </c>
      <c r="K73" s="1">
        <f t="shared" si="17"/>
        <v>0</v>
      </c>
      <c r="L73" s="1"/>
      <c r="M73" s="1"/>
      <c r="N73" s="1"/>
      <c r="O73" s="1">
        <f t="shared" si="18"/>
        <v>34</v>
      </c>
      <c r="P73" s="15"/>
      <c r="Q73" s="23">
        <f t="shared" si="19"/>
        <v>0</v>
      </c>
      <c r="R73" s="24"/>
      <c r="S73" s="16"/>
      <c r="T73" s="1"/>
      <c r="U73" s="1">
        <f t="shared" si="20"/>
        <v>13.17720588235294</v>
      </c>
      <c r="V73" s="1">
        <f t="shared" si="21"/>
        <v>13.17720588235294</v>
      </c>
      <c r="W73" s="1">
        <v>30</v>
      </c>
      <c r="X73" s="1">
        <v>32.4</v>
      </c>
      <c r="Y73" s="1">
        <v>55</v>
      </c>
      <c r="Z73" s="1">
        <v>43.2</v>
      </c>
      <c r="AA73" s="1">
        <v>32.6</v>
      </c>
      <c r="AB73" s="1">
        <v>37.594999999999999</v>
      </c>
      <c r="AC73" s="1"/>
      <c r="AD73" s="1">
        <f t="shared" si="22"/>
        <v>0</v>
      </c>
      <c r="AE73" s="1">
        <f t="shared" si="2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40</v>
      </c>
      <c r="C74" s="1">
        <v>64</v>
      </c>
      <c r="D74" s="1"/>
      <c r="E74" s="1">
        <v>24</v>
      </c>
      <c r="F74" s="1">
        <v>40</v>
      </c>
      <c r="G74" s="5">
        <v>0.42</v>
      </c>
      <c r="H74" s="1">
        <v>45</v>
      </c>
      <c r="I74" s="1" t="s">
        <v>33</v>
      </c>
      <c r="J74" s="1">
        <v>24</v>
      </c>
      <c r="K74" s="1">
        <f t="shared" si="17"/>
        <v>0</v>
      </c>
      <c r="L74" s="1"/>
      <c r="M74" s="1"/>
      <c r="N74" s="1"/>
      <c r="O74" s="1">
        <f t="shared" si="18"/>
        <v>4.8</v>
      </c>
      <c r="P74" s="15">
        <f t="shared" ref="P74:P85" si="24">11*O74-N74-F74</f>
        <v>12.799999999999997</v>
      </c>
      <c r="Q74" s="23">
        <f t="shared" si="19"/>
        <v>12.799999999999997</v>
      </c>
      <c r="R74" s="24"/>
      <c r="S74" s="16"/>
      <c r="T74" s="1"/>
      <c r="U74" s="1">
        <f t="shared" si="20"/>
        <v>11</v>
      </c>
      <c r="V74" s="1">
        <f t="shared" si="21"/>
        <v>8.3333333333333339</v>
      </c>
      <c r="W74" s="1">
        <v>0</v>
      </c>
      <c r="X74" s="1">
        <v>0</v>
      </c>
      <c r="Y74" s="1">
        <v>0.2</v>
      </c>
      <c r="Z74" s="1">
        <v>4.8</v>
      </c>
      <c r="AA74" s="1">
        <v>4.8</v>
      </c>
      <c r="AB74" s="1">
        <v>0</v>
      </c>
      <c r="AC74" s="1" t="s">
        <v>50</v>
      </c>
      <c r="AD74" s="1">
        <f t="shared" si="22"/>
        <v>5.3759999999999986</v>
      </c>
      <c r="AE74" s="1">
        <f t="shared" si="2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40</v>
      </c>
      <c r="C75" s="1">
        <v>58</v>
      </c>
      <c r="D75" s="1"/>
      <c r="E75" s="1">
        <v>27</v>
      </c>
      <c r="F75" s="1">
        <v>4</v>
      </c>
      <c r="G75" s="5">
        <v>0.4</v>
      </c>
      <c r="H75" s="1">
        <v>60</v>
      </c>
      <c r="I75" s="1" t="s">
        <v>33</v>
      </c>
      <c r="J75" s="1">
        <v>29</v>
      </c>
      <c r="K75" s="1">
        <f t="shared" si="17"/>
        <v>-2</v>
      </c>
      <c r="L75" s="1"/>
      <c r="M75" s="1"/>
      <c r="N75" s="1">
        <v>25.800000000000018</v>
      </c>
      <c r="O75" s="1">
        <f t="shared" si="18"/>
        <v>5.4</v>
      </c>
      <c r="P75" s="15">
        <f t="shared" si="24"/>
        <v>29.599999999999987</v>
      </c>
      <c r="Q75" s="23">
        <f t="shared" si="19"/>
        <v>29.599999999999987</v>
      </c>
      <c r="R75" s="24"/>
      <c r="S75" s="16"/>
      <c r="T75" s="1"/>
      <c r="U75" s="1">
        <f t="shared" si="20"/>
        <v>11</v>
      </c>
      <c r="V75" s="1">
        <f t="shared" si="21"/>
        <v>5.5185185185185217</v>
      </c>
      <c r="W75" s="1">
        <v>8.8000000000000007</v>
      </c>
      <c r="X75" s="1">
        <v>7.8</v>
      </c>
      <c r="Y75" s="1">
        <v>2.8</v>
      </c>
      <c r="Z75" s="1">
        <v>6.8</v>
      </c>
      <c r="AA75" s="1">
        <v>6.6</v>
      </c>
      <c r="AB75" s="1">
        <v>0.4</v>
      </c>
      <c r="AC75" s="1"/>
      <c r="AD75" s="1">
        <f t="shared" si="22"/>
        <v>11.839999999999996</v>
      </c>
      <c r="AE75" s="1">
        <f t="shared" si="2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40</v>
      </c>
      <c r="C76" s="1">
        <v>37</v>
      </c>
      <c r="D76" s="1"/>
      <c r="E76" s="1">
        <v>1</v>
      </c>
      <c r="F76" s="1">
        <v>36</v>
      </c>
      <c r="G76" s="5">
        <v>0.35</v>
      </c>
      <c r="H76" s="1">
        <v>40</v>
      </c>
      <c r="I76" s="1" t="s">
        <v>33</v>
      </c>
      <c r="J76" s="1">
        <v>1</v>
      </c>
      <c r="K76" s="1">
        <f t="shared" si="17"/>
        <v>0</v>
      </c>
      <c r="L76" s="1"/>
      <c r="M76" s="1"/>
      <c r="N76" s="1"/>
      <c r="O76" s="1">
        <f t="shared" si="18"/>
        <v>0.2</v>
      </c>
      <c r="P76" s="15"/>
      <c r="Q76" s="23">
        <f t="shared" si="19"/>
        <v>0</v>
      </c>
      <c r="R76" s="24"/>
      <c r="S76" s="16"/>
      <c r="T76" s="1"/>
      <c r="U76" s="1">
        <f t="shared" si="20"/>
        <v>180</v>
      </c>
      <c r="V76" s="1">
        <f t="shared" si="21"/>
        <v>180</v>
      </c>
      <c r="W76" s="1">
        <v>0.2</v>
      </c>
      <c r="X76" s="1">
        <v>0.2</v>
      </c>
      <c r="Y76" s="1">
        <v>0</v>
      </c>
      <c r="Z76" s="1">
        <v>0.4</v>
      </c>
      <c r="AA76" s="1">
        <v>0.4</v>
      </c>
      <c r="AB76" s="1">
        <v>0</v>
      </c>
      <c r="AC76" s="1" t="s">
        <v>50</v>
      </c>
      <c r="AD76" s="1">
        <f t="shared" si="22"/>
        <v>0</v>
      </c>
      <c r="AE76" s="1">
        <f t="shared" si="2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40</v>
      </c>
      <c r="C77" s="1">
        <v>97</v>
      </c>
      <c r="D77" s="1">
        <v>30</v>
      </c>
      <c r="E77" s="1">
        <v>23</v>
      </c>
      <c r="F77" s="1">
        <v>74</v>
      </c>
      <c r="G77" s="5">
        <v>0.35</v>
      </c>
      <c r="H77" s="1">
        <v>45</v>
      </c>
      <c r="I77" s="1" t="s">
        <v>33</v>
      </c>
      <c r="J77" s="1">
        <v>25</v>
      </c>
      <c r="K77" s="1">
        <f t="shared" si="17"/>
        <v>-2</v>
      </c>
      <c r="L77" s="1"/>
      <c r="M77" s="1"/>
      <c r="N77" s="1">
        <v>16.199999999999989</v>
      </c>
      <c r="O77" s="1">
        <f t="shared" si="18"/>
        <v>4.5999999999999996</v>
      </c>
      <c r="P77" s="15"/>
      <c r="Q77" s="23">
        <f t="shared" si="19"/>
        <v>0</v>
      </c>
      <c r="R77" s="24"/>
      <c r="S77" s="16"/>
      <c r="T77" s="1"/>
      <c r="U77" s="1">
        <f t="shared" si="20"/>
        <v>19.60869565217391</v>
      </c>
      <c r="V77" s="1">
        <f t="shared" si="21"/>
        <v>19.60869565217391</v>
      </c>
      <c r="W77" s="1">
        <v>8.1999999999999993</v>
      </c>
      <c r="X77" s="1">
        <v>8.4</v>
      </c>
      <c r="Y77" s="1">
        <v>3</v>
      </c>
      <c r="Z77" s="1">
        <v>4.8</v>
      </c>
      <c r="AA77" s="1">
        <v>9.4</v>
      </c>
      <c r="AB77" s="1">
        <v>7.6</v>
      </c>
      <c r="AC77" s="1"/>
      <c r="AD77" s="1">
        <f t="shared" si="22"/>
        <v>0</v>
      </c>
      <c r="AE77" s="1">
        <f t="shared" si="2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40</v>
      </c>
      <c r="C78" s="1">
        <v>272</v>
      </c>
      <c r="D78" s="1">
        <v>324</v>
      </c>
      <c r="E78" s="1">
        <v>204</v>
      </c>
      <c r="F78" s="1">
        <v>316</v>
      </c>
      <c r="G78" s="5">
        <v>0.45</v>
      </c>
      <c r="H78" s="1">
        <v>45</v>
      </c>
      <c r="I78" s="1" t="s">
        <v>33</v>
      </c>
      <c r="J78" s="1">
        <v>216</v>
      </c>
      <c r="K78" s="1">
        <f t="shared" si="17"/>
        <v>-12</v>
      </c>
      <c r="L78" s="1"/>
      <c r="M78" s="1"/>
      <c r="N78" s="1">
        <v>207.8</v>
      </c>
      <c r="O78" s="1">
        <f t="shared" si="18"/>
        <v>40.799999999999997</v>
      </c>
      <c r="P78" s="15"/>
      <c r="Q78" s="23">
        <f t="shared" si="19"/>
        <v>0</v>
      </c>
      <c r="R78" s="24"/>
      <c r="S78" s="16"/>
      <c r="T78" s="1"/>
      <c r="U78" s="1">
        <f t="shared" si="20"/>
        <v>12.838235294117647</v>
      </c>
      <c r="V78" s="1">
        <f t="shared" si="21"/>
        <v>12.838235294117647</v>
      </c>
      <c r="W78" s="1">
        <v>49.2</v>
      </c>
      <c r="X78" s="1">
        <v>46.8</v>
      </c>
      <c r="Y78" s="1">
        <v>40</v>
      </c>
      <c r="Z78" s="1">
        <v>40</v>
      </c>
      <c r="AA78" s="1">
        <v>25.4</v>
      </c>
      <c r="AB78" s="1">
        <v>5</v>
      </c>
      <c r="AC78" s="1"/>
      <c r="AD78" s="1">
        <f t="shared" si="22"/>
        <v>0</v>
      </c>
      <c r="AE78" s="1">
        <f t="shared" si="2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40</v>
      </c>
      <c r="C79" s="1">
        <v>21</v>
      </c>
      <c r="D79" s="1"/>
      <c r="E79" s="1">
        <v>2</v>
      </c>
      <c r="F79" s="1">
        <v>19</v>
      </c>
      <c r="G79" s="5">
        <v>0.33</v>
      </c>
      <c r="H79" s="1">
        <v>45</v>
      </c>
      <c r="I79" s="1" t="s">
        <v>33</v>
      </c>
      <c r="J79" s="1">
        <v>5</v>
      </c>
      <c r="K79" s="1">
        <f t="shared" si="17"/>
        <v>-3</v>
      </c>
      <c r="L79" s="1"/>
      <c r="M79" s="1"/>
      <c r="N79" s="1"/>
      <c r="O79" s="1">
        <f t="shared" si="18"/>
        <v>0.4</v>
      </c>
      <c r="P79" s="15"/>
      <c r="Q79" s="23">
        <f t="shared" si="19"/>
        <v>0</v>
      </c>
      <c r="R79" s="24"/>
      <c r="S79" s="16"/>
      <c r="T79" s="1"/>
      <c r="U79" s="1">
        <f t="shared" si="20"/>
        <v>47.5</v>
      </c>
      <c r="V79" s="1">
        <f t="shared" si="21"/>
        <v>47.5</v>
      </c>
      <c r="W79" s="1">
        <v>0.8</v>
      </c>
      <c r="X79" s="1">
        <v>0.8</v>
      </c>
      <c r="Y79" s="1">
        <v>1.2</v>
      </c>
      <c r="Z79" s="1">
        <v>1.2</v>
      </c>
      <c r="AA79" s="1">
        <v>0.4</v>
      </c>
      <c r="AB79" s="1">
        <v>1</v>
      </c>
      <c r="AC79" s="1" t="s">
        <v>50</v>
      </c>
      <c r="AD79" s="1">
        <f t="shared" si="22"/>
        <v>0</v>
      </c>
      <c r="AE79" s="1">
        <f t="shared" si="2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40</v>
      </c>
      <c r="C80" s="1">
        <v>134</v>
      </c>
      <c r="D80" s="1">
        <v>228</v>
      </c>
      <c r="E80" s="1">
        <v>174</v>
      </c>
      <c r="F80" s="1">
        <v>139</v>
      </c>
      <c r="G80" s="5">
        <v>0.4</v>
      </c>
      <c r="H80" s="1">
        <v>40</v>
      </c>
      <c r="I80" s="1" t="s">
        <v>33</v>
      </c>
      <c r="J80" s="1">
        <v>182</v>
      </c>
      <c r="K80" s="1">
        <f t="shared" si="17"/>
        <v>-8</v>
      </c>
      <c r="L80" s="1"/>
      <c r="M80" s="1"/>
      <c r="N80" s="1">
        <v>55</v>
      </c>
      <c r="O80" s="1">
        <f t="shared" si="18"/>
        <v>34.799999999999997</v>
      </c>
      <c r="P80" s="15">
        <f t="shared" si="24"/>
        <v>188.79999999999995</v>
      </c>
      <c r="Q80" s="23">
        <f t="shared" si="19"/>
        <v>108.79999999999995</v>
      </c>
      <c r="R80" s="24">
        <v>80</v>
      </c>
      <c r="S80" s="16"/>
      <c r="T80" s="1"/>
      <c r="U80" s="1">
        <f t="shared" si="20"/>
        <v>11</v>
      </c>
      <c r="V80" s="1">
        <f t="shared" si="21"/>
        <v>5.5747126436781613</v>
      </c>
      <c r="W80" s="1">
        <v>25.6</v>
      </c>
      <c r="X80" s="1">
        <v>26.8</v>
      </c>
      <c r="Y80" s="1">
        <v>22.4</v>
      </c>
      <c r="Z80" s="1">
        <v>20.2</v>
      </c>
      <c r="AA80" s="1">
        <v>22</v>
      </c>
      <c r="AB80" s="1">
        <v>18.2</v>
      </c>
      <c r="AC80" s="1"/>
      <c r="AD80" s="1">
        <f t="shared" si="22"/>
        <v>43.519999999999982</v>
      </c>
      <c r="AE80" s="1">
        <f t="shared" si="23"/>
        <v>32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117</v>
      </c>
      <c r="B81" s="1" t="s">
        <v>32</v>
      </c>
      <c r="C81" s="1">
        <v>284.44400000000002</v>
      </c>
      <c r="D81" s="1">
        <v>17.263999999999999</v>
      </c>
      <c r="E81" s="1">
        <v>191.09299999999999</v>
      </c>
      <c r="F81" s="1">
        <v>87.787999999999997</v>
      </c>
      <c r="G81" s="5">
        <v>1</v>
      </c>
      <c r="H81" s="1">
        <v>40</v>
      </c>
      <c r="I81" s="1"/>
      <c r="J81" s="1">
        <v>188.06399999999999</v>
      </c>
      <c r="K81" s="1">
        <f t="shared" si="17"/>
        <v>3.0289999999999964</v>
      </c>
      <c r="L81" s="1"/>
      <c r="M81" s="1"/>
      <c r="N81" s="1">
        <v>199.01359999999991</v>
      </c>
      <c r="O81" s="1">
        <f t="shared" si="18"/>
        <v>38.218599999999995</v>
      </c>
      <c r="P81" s="15">
        <f t="shared" si="24"/>
        <v>133.60300000000007</v>
      </c>
      <c r="Q81" s="23">
        <f t="shared" si="19"/>
        <v>83.603000000000065</v>
      </c>
      <c r="R81" s="24">
        <v>50</v>
      </c>
      <c r="S81" s="16"/>
      <c r="T81" s="1"/>
      <c r="U81" s="1">
        <f t="shared" si="20"/>
        <v>11</v>
      </c>
      <c r="V81" s="1">
        <f t="shared" si="21"/>
        <v>7.5042413903178016</v>
      </c>
      <c r="W81" s="1">
        <v>33.931600000000003</v>
      </c>
      <c r="X81" s="1">
        <v>26.363199999999999</v>
      </c>
      <c r="Y81" s="1">
        <v>25.4816</v>
      </c>
      <c r="Z81" s="1">
        <v>33.845399999999998</v>
      </c>
      <c r="AA81" s="1">
        <v>28.604399999999998</v>
      </c>
      <c r="AB81" s="1">
        <v>32.092200000000012</v>
      </c>
      <c r="AC81" s="1"/>
      <c r="AD81" s="1">
        <f t="shared" si="22"/>
        <v>83.603000000000065</v>
      </c>
      <c r="AE81" s="1">
        <f t="shared" si="23"/>
        <v>50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118</v>
      </c>
      <c r="B82" s="1" t="s">
        <v>40</v>
      </c>
      <c r="C82" s="1">
        <v>147</v>
      </c>
      <c r="D82" s="1">
        <v>84</v>
      </c>
      <c r="E82" s="1">
        <v>96</v>
      </c>
      <c r="F82" s="1">
        <v>88</v>
      </c>
      <c r="G82" s="5">
        <v>0.28000000000000003</v>
      </c>
      <c r="H82" s="1">
        <v>45</v>
      </c>
      <c r="I82" s="1"/>
      <c r="J82" s="1">
        <v>110</v>
      </c>
      <c r="K82" s="1">
        <f t="shared" si="17"/>
        <v>-14</v>
      </c>
      <c r="L82" s="1"/>
      <c r="M82" s="1"/>
      <c r="N82" s="1">
        <v>74.800000000000011</v>
      </c>
      <c r="O82" s="1">
        <f t="shared" si="18"/>
        <v>19.2</v>
      </c>
      <c r="P82" s="15">
        <f t="shared" si="24"/>
        <v>48.399999999999977</v>
      </c>
      <c r="Q82" s="23">
        <f t="shared" si="19"/>
        <v>48.399999999999977</v>
      </c>
      <c r="R82" s="24"/>
      <c r="S82" s="16"/>
      <c r="T82" s="1"/>
      <c r="U82" s="1">
        <f t="shared" si="20"/>
        <v>11</v>
      </c>
      <c r="V82" s="1">
        <f t="shared" si="21"/>
        <v>8.4791666666666679</v>
      </c>
      <c r="W82" s="1">
        <v>18.600000000000001</v>
      </c>
      <c r="X82" s="1">
        <v>17</v>
      </c>
      <c r="Y82" s="1">
        <v>21.4</v>
      </c>
      <c r="Z82" s="1">
        <v>19.600000000000001</v>
      </c>
      <c r="AA82" s="1">
        <v>24.2</v>
      </c>
      <c r="AB82" s="1">
        <v>23.6</v>
      </c>
      <c r="AC82" s="1"/>
      <c r="AD82" s="1">
        <f t="shared" si="22"/>
        <v>13.551999999999994</v>
      </c>
      <c r="AE82" s="1">
        <f t="shared" si="2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32</v>
      </c>
      <c r="C83" s="1">
        <v>284.26299999999998</v>
      </c>
      <c r="D83" s="1">
        <v>186.09299999999999</v>
      </c>
      <c r="E83" s="1">
        <v>238.86</v>
      </c>
      <c r="F83" s="1">
        <v>185.32</v>
      </c>
      <c r="G83" s="5">
        <v>1</v>
      </c>
      <c r="H83" s="1">
        <v>30</v>
      </c>
      <c r="I83" s="1"/>
      <c r="J83" s="1">
        <v>240.40700000000001</v>
      </c>
      <c r="K83" s="1">
        <f t="shared" si="17"/>
        <v>-1.546999999999997</v>
      </c>
      <c r="L83" s="1"/>
      <c r="M83" s="1"/>
      <c r="N83" s="1">
        <v>101.11930000000009</v>
      </c>
      <c r="O83" s="1">
        <f t="shared" si="18"/>
        <v>47.772000000000006</v>
      </c>
      <c r="P83" s="15">
        <f>10*O83-N83-F83</f>
        <v>191.28069999999997</v>
      </c>
      <c r="Q83" s="23">
        <f t="shared" si="19"/>
        <v>101.28069999999997</v>
      </c>
      <c r="R83" s="24">
        <v>90</v>
      </c>
      <c r="S83" s="16"/>
      <c r="T83" s="1"/>
      <c r="U83" s="1">
        <f t="shared" si="20"/>
        <v>10</v>
      </c>
      <c r="V83" s="1">
        <f t="shared" si="21"/>
        <v>5.9959662563844951</v>
      </c>
      <c r="W83" s="1">
        <v>40.480200000000004</v>
      </c>
      <c r="X83" s="1">
        <v>38.182000000000002</v>
      </c>
      <c r="Y83" s="1">
        <v>38.612200000000001</v>
      </c>
      <c r="Z83" s="1">
        <v>35.71</v>
      </c>
      <c r="AA83" s="1">
        <v>42.838999999999999</v>
      </c>
      <c r="AB83" s="1">
        <v>63.294800000000002</v>
      </c>
      <c r="AC83" s="1"/>
      <c r="AD83" s="1">
        <f t="shared" si="22"/>
        <v>101.28069999999997</v>
      </c>
      <c r="AE83" s="1">
        <f t="shared" si="23"/>
        <v>90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120</v>
      </c>
      <c r="B84" s="1" t="s">
        <v>40</v>
      </c>
      <c r="C84" s="1">
        <v>177</v>
      </c>
      <c r="D84" s="1">
        <v>66</v>
      </c>
      <c r="E84" s="1">
        <v>117</v>
      </c>
      <c r="F84" s="1">
        <v>80</v>
      </c>
      <c r="G84" s="5">
        <v>0.28000000000000003</v>
      </c>
      <c r="H84" s="1">
        <v>45</v>
      </c>
      <c r="I84" s="1"/>
      <c r="J84" s="1">
        <v>123</v>
      </c>
      <c r="K84" s="1">
        <f t="shared" si="17"/>
        <v>-6</v>
      </c>
      <c r="L84" s="1"/>
      <c r="M84" s="1"/>
      <c r="N84" s="1">
        <v>51.599999999999987</v>
      </c>
      <c r="O84" s="1">
        <f t="shared" si="18"/>
        <v>23.4</v>
      </c>
      <c r="P84" s="15">
        <f t="shared" si="24"/>
        <v>125.79999999999998</v>
      </c>
      <c r="Q84" s="23">
        <f t="shared" si="19"/>
        <v>65.799999999999983</v>
      </c>
      <c r="R84" s="24">
        <v>60</v>
      </c>
      <c r="S84" s="16"/>
      <c r="T84" s="1"/>
      <c r="U84" s="1">
        <f t="shared" si="20"/>
        <v>11</v>
      </c>
      <c r="V84" s="1">
        <f t="shared" si="21"/>
        <v>5.6239316239316244</v>
      </c>
      <c r="W84" s="1">
        <v>17.2</v>
      </c>
      <c r="X84" s="1">
        <v>14.8</v>
      </c>
      <c r="Y84" s="1">
        <v>21.6</v>
      </c>
      <c r="Z84" s="1">
        <v>20.6</v>
      </c>
      <c r="AA84" s="1">
        <v>25.4</v>
      </c>
      <c r="AB84" s="1">
        <v>18.2</v>
      </c>
      <c r="AC84" s="1"/>
      <c r="AD84" s="1">
        <f t="shared" si="22"/>
        <v>18.423999999999996</v>
      </c>
      <c r="AE84" s="1">
        <f t="shared" si="23"/>
        <v>16.8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40</v>
      </c>
      <c r="C85" s="1">
        <v>543</v>
      </c>
      <c r="D85" s="1">
        <v>820</v>
      </c>
      <c r="E85" s="10">
        <f>543+E86</f>
        <v>563</v>
      </c>
      <c r="F85" s="10">
        <f>742+F86</f>
        <v>722</v>
      </c>
      <c r="G85" s="5">
        <v>0.45</v>
      </c>
      <c r="H85" s="1">
        <v>50</v>
      </c>
      <c r="I85" s="1" t="s">
        <v>47</v>
      </c>
      <c r="J85" s="1">
        <v>528</v>
      </c>
      <c r="K85" s="1">
        <f t="shared" si="17"/>
        <v>35</v>
      </c>
      <c r="L85" s="1"/>
      <c r="M85" s="1"/>
      <c r="N85" s="1"/>
      <c r="O85" s="1">
        <f t="shared" si="18"/>
        <v>112.6</v>
      </c>
      <c r="P85" s="15">
        <f t="shared" si="24"/>
        <v>516.59999999999991</v>
      </c>
      <c r="Q85" s="23">
        <f t="shared" si="19"/>
        <v>266.59999999999991</v>
      </c>
      <c r="R85" s="24">
        <v>250</v>
      </c>
      <c r="S85" s="16"/>
      <c r="T85" s="1"/>
      <c r="U85" s="1">
        <f t="shared" si="20"/>
        <v>11</v>
      </c>
      <c r="V85" s="1">
        <f t="shared" si="21"/>
        <v>6.412078152753109</v>
      </c>
      <c r="W85" s="1">
        <v>75</v>
      </c>
      <c r="X85" s="1">
        <v>72.400000000000006</v>
      </c>
      <c r="Y85" s="1">
        <v>117.2</v>
      </c>
      <c r="Z85" s="1">
        <v>85.6</v>
      </c>
      <c r="AA85" s="1">
        <v>37.799999999999997</v>
      </c>
      <c r="AB85" s="1">
        <v>33.4</v>
      </c>
      <c r="AC85" s="1"/>
      <c r="AD85" s="1">
        <f t="shared" si="22"/>
        <v>119.96999999999996</v>
      </c>
      <c r="AE85" s="1">
        <f t="shared" si="23"/>
        <v>112.5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9" t="s">
        <v>122</v>
      </c>
      <c r="B86" s="9" t="s">
        <v>40</v>
      </c>
      <c r="C86" s="9"/>
      <c r="D86" s="9"/>
      <c r="E86" s="10">
        <v>20</v>
      </c>
      <c r="F86" s="10">
        <v>-20</v>
      </c>
      <c r="G86" s="5">
        <v>0</v>
      </c>
      <c r="H86" s="1" t="e">
        <v>#N/A</v>
      </c>
      <c r="I86" s="1"/>
      <c r="J86" s="1">
        <v>20</v>
      </c>
      <c r="K86" s="1">
        <f t="shared" si="17"/>
        <v>0</v>
      </c>
      <c r="L86" s="1"/>
      <c r="M86" s="1"/>
      <c r="N86" s="1"/>
      <c r="O86" s="1">
        <f t="shared" si="18"/>
        <v>4</v>
      </c>
      <c r="P86" s="15"/>
      <c r="Q86" s="23">
        <f t="shared" si="19"/>
        <v>0</v>
      </c>
      <c r="R86" s="24"/>
      <c r="S86" s="16"/>
      <c r="T86" s="1"/>
      <c r="U86" s="1">
        <f t="shared" si="20"/>
        <v>-5</v>
      </c>
      <c r="V86" s="1">
        <f t="shared" si="21"/>
        <v>-5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1" t="s">
        <v>154</v>
      </c>
      <c r="AD86" s="1">
        <f t="shared" si="22"/>
        <v>0</v>
      </c>
      <c r="AE86" s="1">
        <f t="shared" si="2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32</v>
      </c>
      <c r="C87" s="1">
        <v>842.02300000000002</v>
      </c>
      <c r="D87" s="1">
        <v>895.32</v>
      </c>
      <c r="E87" s="1">
        <v>964.94799999999998</v>
      </c>
      <c r="F87" s="1">
        <v>661.64</v>
      </c>
      <c r="G87" s="5">
        <v>1</v>
      </c>
      <c r="H87" s="1">
        <v>50</v>
      </c>
      <c r="I87" s="1"/>
      <c r="J87" s="1">
        <v>913.99599999999998</v>
      </c>
      <c r="K87" s="1">
        <f t="shared" si="17"/>
        <v>50.951999999999998</v>
      </c>
      <c r="L87" s="1"/>
      <c r="M87" s="1"/>
      <c r="N87" s="1">
        <v>944.23740000000021</v>
      </c>
      <c r="O87" s="1">
        <f t="shared" si="18"/>
        <v>192.9896</v>
      </c>
      <c r="P87" s="15">
        <f t="shared" ref="P87:P90" si="25">11*O87-N87-F87</f>
        <v>517.00819999999987</v>
      </c>
      <c r="Q87" s="23">
        <f t="shared" si="19"/>
        <v>267.00819999999987</v>
      </c>
      <c r="R87" s="24">
        <v>250</v>
      </c>
      <c r="S87" s="16"/>
      <c r="T87" s="1"/>
      <c r="U87" s="1">
        <f t="shared" si="20"/>
        <v>11</v>
      </c>
      <c r="V87" s="1">
        <f t="shared" si="21"/>
        <v>8.3210566787018596</v>
      </c>
      <c r="W87" s="1">
        <v>171.5806</v>
      </c>
      <c r="X87" s="1">
        <v>135.09119999999999</v>
      </c>
      <c r="Y87" s="1">
        <v>125.7704</v>
      </c>
      <c r="Z87" s="1">
        <v>121.2002</v>
      </c>
      <c r="AA87" s="1">
        <v>106.0938</v>
      </c>
      <c r="AB87" s="1">
        <v>109.9196</v>
      </c>
      <c r="AC87" s="1"/>
      <c r="AD87" s="1">
        <f t="shared" si="22"/>
        <v>267.00819999999987</v>
      </c>
      <c r="AE87" s="1">
        <f t="shared" si="23"/>
        <v>250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124</v>
      </c>
      <c r="B88" s="1" t="s">
        <v>32</v>
      </c>
      <c r="C88" s="1">
        <v>379.86099999999999</v>
      </c>
      <c r="D88" s="1">
        <v>76.396000000000001</v>
      </c>
      <c r="E88" s="1">
        <v>184.33500000000001</v>
      </c>
      <c r="F88" s="1">
        <v>265.05700000000002</v>
      </c>
      <c r="G88" s="5">
        <v>1</v>
      </c>
      <c r="H88" s="1">
        <v>50</v>
      </c>
      <c r="I88" s="1"/>
      <c r="J88" s="1">
        <v>333.3</v>
      </c>
      <c r="K88" s="1">
        <f t="shared" si="17"/>
        <v>-148.965</v>
      </c>
      <c r="L88" s="1"/>
      <c r="M88" s="1"/>
      <c r="N88" s="1"/>
      <c r="O88" s="1">
        <f t="shared" si="18"/>
        <v>36.867000000000004</v>
      </c>
      <c r="P88" s="15">
        <f t="shared" si="25"/>
        <v>140.48000000000002</v>
      </c>
      <c r="Q88" s="23">
        <f t="shared" si="19"/>
        <v>90.480000000000018</v>
      </c>
      <c r="R88" s="24">
        <v>50</v>
      </c>
      <c r="S88" s="16"/>
      <c r="T88" s="1"/>
      <c r="U88" s="1">
        <f t="shared" si="20"/>
        <v>11</v>
      </c>
      <c r="V88" s="1">
        <f t="shared" si="21"/>
        <v>7.1895462066346596</v>
      </c>
      <c r="W88" s="1">
        <v>24.116599999999998</v>
      </c>
      <c r="X88" s="1">
        <v>18.112200000000001</v>
      </c>
      <c r="Y88" s="1">
        <v>43.623800000000003</v>
      </c>
      <c r="Z88" s="1">
        <v>45.5488</v>
      </c>
      <c r="AA88" s="1">
        <v>13.428800000000001</v>
      </c>
      <c r="AB88" s="1">
        <v>26.568000000000001</v>
      </c>
      <c r="AC88" s="1"/>
      <c r="AD88" s="1">
        <f t="shared" si="22"/>
        <v>90.480000000000018</v>
      </c>
      <c r="AE88" s="1">
        <f t="shared" si="23"/>
        <v>50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40</v>
      </c>
      <c r="C89" s="1">
        <v>806</v>
      </c>
      <c r="D89" s="1">
        <v>666</v>
      </c>
      <c r="E89" s="1">
        <v>803</v>
      </c>
      <c r="F89" s="1">
        <v>564</v>
      </c>
      <c r="G89" s="5">
        <v>0.4</v>
      </c>
      <c r="H89" s="1">
        <v>40</v>
      </c>
      <c r="I89" s="1"/>
      <c r="J89" s="1">
        <v>812</v>
      </c>
      <c r="K89" s="1">
        <f t="shared" si="17"/>
        <v>-9</v>
      </c>
      <c r="L89" s="1"/>
      <c r="M89" s="1"/>
      <c r="N89" s="1">
        <v>508.40000000000009</v>
      </c>
      <c r="O89" s="1">
        <f t="shared" si="18"/>
        <v>160.6</v>
      </c>
      <c r="P89" s="15">
        <f t="shared" si="25"/>
        <v>694.19999999999982</v>
      </c>
      <c r="Q89" s="23">
        <f t="shared" si="19"/>
        <v>394.19999999999982</v>
      </c>
      <c r="R89" s="24">
        <v>300</v>
      </c>
      <c r="S89" s="16"/>
      <c r="T89" s="1"/>
      <c r="U89" s="1">
        <f t="shared" si="20"/>
        <v>11</v>
      </c>
      <c r="V89" s="1">
        <f t="shared" si="21"/>
        <v>6.6774595267745962</v>
      </c>
      <c r="W89" s="1">
        <v>130.80000000000001</v>
      </c>
      <c r="X89" s="1">
        <v>124</v>
      </c>
      <c r="Y89" s="1">
        <v>102.6</v>
      </c>
      <c r="Z89" s="1">
        <v>92.8</v>
      </c>
      <c r="AA89" s="1">
        <v>143</v>
      </c>
      <c r="AB89" s="1">
        <v>132</v>
      </c>
      <c r="AC89" s="1"/>
      <c r="AD89" s="1">
        <f t="shared" si="22"/>
        <v>157.67999999999995</v>
      </c>
      <c r="AE89" s="1">
        <f t="shared" si="23"/>
        <v>120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40</v>
      </c>
      <c r="C90" s="1">
        <v>541</v>
      </c>
      <c r="D90" s="1">
        <v>1008</v>
      </c>
      <c r="E90" s="1">
        <v>643</v>
      </c>
      <c r="F90" s="1">
        <v>785</v>
      </c>
      <c r="G90" s="5">
        <v>0.4</v>
      </c>
      <c r="H90" s="1">
        <v>40</v>
      </c>
      <c r="I90" s="1"/>
      <c r="J90" s="1">
        <v>756</v>
      </c>
      <c r="K90" s="1">
        <f t="shared" si="17"/>
        <v>-113</v>
      </c>
      <c r="L90" s="1"/>
      <c r="M90" s="1"/>
      <c r="N90" s="1">
        <v>457.40000000000009</v>
      </c>
      <c r="O90" s="1">
        <f t="shared" si="18"/>
        <v>128.6</v>
      </c>
      <c r="P90" s="15">
        <f t="shared" si="25"/>
        <v>172.19999999999982</v>
      </c>
      <c r="Q90" s="23">
        <f t="shared" si="19"/>
        <v>92.199999999999818</v>
      </c>
      <c r="R90" s="24">
        <v>80</v>
      </c>
      <c r="S90" s="16"/>
      <c r="T90" s="1"/>
      <c r="U90" s="1">
        <f t="shared" si="20"/>
        <v>11</v>
      </c>
      <c r="V90" s="1">
        <f t="shared" si="21"/>
        <v>9.660964230171075</v>
      </c>
      <c r="W90" s="1">
        <v>134</v>
      </c>
      <c r="X90" s="1">
        <v>129.6</v>
      </c>
      <c r="Y90" s="1">
        <v>89.4</v>
      </c>
      <c r="Z90" s="1">
        <v>59.8</v>
      </c>
      <c r="AA90" s="1">
        <v>115.6</v>
      </c>
      <c r="AB90" s="1">
        <v>123</v>
      </c>
      <c r="AC90" s="1"/>
      <c r="AD90" s="1">
        <f t="shared" si="22"/>
        <v>36.879999999999932</v>
      </c>
      <c r="AE90" s="1">
        <f t="shared" si="23"/>
        <v>32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40</v>
      </c>
      <c r="C91" s="1">
        <v>56</v>
      </c>
      <c r="D91" s="1">
        <v>13</v>
      </c>
      <c r="E91" s="1">
        <v>4</v>
      </c>
      <c r="F91" s="1">
        <v>53</v>
      </c>
      <c r="G91" s="5">
        <v>0.45</v>
      </c>
      <c r="H91" s="1">
        <v>50</v>
      </c>
      <c r="I91" s="1" t="s">
        <v>33</v>
      </c>
      <c r="J91" s="1">
        <v>6</v>
      </c>
      <c r="K91" s="1">
        <f t="shared" si="17"/>
        <v>-2</v>
      </c>
      <c r="L91" s="1"/>
      <c r="M91" s="1"/>
      <c r="N91" s="1"/>
      <c r="O91" s="1">
        <f t="shared" si="18"/>
        <v>0.8</v>
      </c>
      <c r="P91" s="15"/>
      <c r="Q91" s="23">
        <f t="shared" si="19"/>
        <v>0</v>
      </c>
      <c r="R91" s="24"/>
      <c r="S91" s="16"/>
      <c r="T91" s="1"/>
      <c r="U91" s="1">
        <f t="shared" si="20"/>
        <v>66.25</v>
      </c>
      <c r="V91" s="1">
        <f t="shared" si="21"/>
        <v>66.25</v>
      </c>
      <c r="W91" s="1">
        <v>3.2</v>
      </c>
      <c r="X91" s="1">
        <v>2.6</v>
      </c>
      <c r="Y91" s="1">
        <v>4.8</v>
      </c>
      <c r="Z91" s="1">
        <v>4.8</v>
      </c>
      <c r="AA91" s="1">
        <v>4.8</v>
      </c>
      <c r="AB91" s="1">
        <v>0</v>
      </c>
      <c r="AC91" s="1" t="s">
        <v>50</v>
      </c>
      <c r="AD91" s="1">
        <f t="shared" si="22"/>
        <v>0</v>
      </c>
      <c r="AE91" s="1">
        <f t="shared" si="2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40</v>
      </c>
      <c r="C92" s="1">
        <v>97</v>
      </c>
      <c r="D92" s="1"/>
      <c r="E92" s="1">
        <v>32</v>
      </c>
      <c r="F92" s="1">
        <v>65</v>
      </c>
      <c r="G92" s="5">
        <v>0.3</v>
      </c>
      <c r="H92" s="1">
        <v>40</v>
      </c>
      <c r="I92" s="1" t="s">
        <v>33</v>
      </c>
      <c r="J92" s="1">
        <v>39</v>
      </c>
      <c r="K92" s="1">
        <f t="shared" si="17"/>
        <v>-7</v>
      </c>
      <c r="L92" s="1"/>
      <c r="M92" s="1"/>
      <c r="N92" s="1"/>
      <c r="O92" s="1">
        <f t="shared" si="18"/>
        <v>6.4</v>
      </c>
      <c r="P92" s="15">
        <v>10</v>
      </c>
      <c r="Q92" s="23">
        <f t="shared" si="19"/>
        <v>10</v>
      </c>
      <c r="R92" s="24"/>
      <c r="S92" s="16"/>
      <c r="T92" s="1"/>
      <c r="U92" s="1">
        <f t="shared" si="20"/>
        <v>11.71875</v>
      </c>
      <c r="V92" s="1">
        <f t="shared" si="21"/>
        <v>10.15625</v>
      </c>
      <c r="W92" s="1">
        <v>0.8</v>
      </c>
      <c r="X92" s="1">
        <v>0.8</v>
      </c>
      <c r="Y92" s="1">
        <v>6.2</v>
      </c>
      <c r="Z92" s="1">
        <v>10</v>
      </c>
      <c r="AA92" s="1">
        <v>10.8</v>
      </c>
      <c r="AB92" s="1">
        <v>4.8</v>
      </c>
      <c r="AC92" s="1"/>
      <c r="AD92" s="1">
        <f t="shared" si="22"/>
        <v>3</v>
      </c>
      <c r="AE92" s="1">
        <f t="shared" si="2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129</v>
      </c>
      <c r="B93" s="13" t="s">
        <v>40</v>
      </c>
      <c r="C93" s="13"/>
      <c r="D93" s="13"/>
      <c r="E93" s="13">
        <v>30</v>
      </c>
      <c r="F93" s="13">
        <v>-30</v>
      </c>
      <c r="G93" s="5">
        <v>0</v>
      </c>
      <c r="H93" s="1" t="e">
        <v>#N/A</v>
      </c>
      <c r="I93" s="1"/>
      <c r="J93" s="1">
        <v>30</v>
      </c>
      <c r="K93" s="1">
        <f t="shared" si="17"/>
        <v>0</v>
      </c>
      <c r="L93" s="1"/>
      <c r="M93" s="1"/>
      <c r="N93" s="1"/>
      <c r="O93" s="1">
        <f t="shared" si="18"/>
        <v>6</v>
      </c>
      <c r="P93" s="15"/>
      <c r="Q93" s="23">
        <f t="shared" si="19"/>
        <v>0</v>
      </c>
      <c r="R93" s="24"/>
      <c r="S93" s="16"/>
      <c r="T93" s="1"/>
      <c r="U93" s="1">
        <f t="shared" si="20"/>
        <v>-5</v>
      </c>
      <c r="V93" s="1">
        <f t="shared" si="21"/>
        <v>-5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2" t="s">
        <v>155</v>
      </c>
      <c r="AD93" s="1">
        <f t="shared" si="22"/>
        <v>0</v>
      </c>
      <c r="AE93" s="1">
        <f t="shared" si="2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130</v>
      </c>
      <c r="B94" s="1" t="s">
        <v>40</v>
      </c>
      <c r="C94" s="1">
        <v>263</v>
      </c>
      <c r="D94" s="1">
        <v>558</v>
      </c>
      <c r="E94" s="1">
        <v>218</v>
      </c>
      <c r="F94" s="1">
        <v>561</v>
      </c>
      <c r="G94" s="5">
        <v>0.4</v>
      </c>
      <c r="H94" s="1">
        <v>40</v>
      </c>
      <c r="I94" s="1" t="s">
        <v>33</v>
      </c>
      <c r="J94" s="1">
        <v>233</v>
      </c>
      <c r="K94" s="1">
        <f t="shared" si="17"/>
        <v>-15</v>
      </c>
      <c r="L94" s="1"/>
      <c r="M94" s="1"/>
      <c r="N94" s="1"/>
      <c r="O94" s="1">
        <f t="shared" si="18"/>
        <v>43.6</v>
      </c>
      <c r="P94" s="15"/>
      <c r="Q94" s="23">
        <f t="shared" si="19"/>
        <v>0</v>
      </c>
      <c r="R94" s="24"/>
      <c r="S94" s="16"/>
      <c r="T94" s="1"/>
      <c r="U94" s="1">
        <f t="shared" si="20"/>
        <v>12.86697247706422</v>
      </c>
      <c r="V94" s="1">
        <f t="shared" si="21"/>
        <v>12.86697247706422</v>
      </c>
      <c r="W94" s="1">
        <v>36.4</v>
      </c>
      <c r="X94" s="1">
        <v>43.8</v>
      </c>
      <c r="Y94" s="1">
        <v>75.8</v>
      </c>
      <c r="Z94" s="1">
        <v>45.4</v>
      </c>
      <c r="AA94" s="1">
        <v>19.2</v>
      </c>
      <c r="AB94" s="1">
        <v>28.4</v>
      </c>
      <c r="AC94" s="1"/>
      <c r="AD94" s="1">
        <f t="shared" si="22"/>
        <v>0</v>
      </c>
      <c r="AE94" s="1">
        <f t="shared" si="2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3" t="s">
        <v>131</v>
      </c>
      <c r="B95" s="13" t="s">
        <v>40</v>
      </c>
      <c r="C95" s="13"/>
      <c r="D95" s="13"/>
      <c r="E95" s="13">
        <v>30</v>
      </c>
      <c r="F95" s="13">
        <v>-30</v>
      </c>
      <c r="G95" s="5">
        <v>0</v>
      </c>
      <c r="H95" s="1" t="e">
        <v>#N/A</v>
      </c>
      <c r="I95" s="1"/>
      <c r="J95" s="1">
        <v>30</v>
      </c>
      <c r="K95" s="1">
        <f t="shared" si="17"/>
        <v>0</v>
      </c>
      <c r="L95" s="1"/>
      <c r="M95" s="1"/>
      <c r="N95" s="1"/>
      <c r="O95" s="1">
        <f t="shared" si="18"/>
        <v>6</v>
      </c>
      <c r="P95" s="15"/>
      <c r="Q95" s="23">
        <f t="shared" si="19"/>
        <v>0</v>
      </c>
      <c r="R95" s="24"/>
      <c r="S95" s="16"/>
      <c r="T95" s="1"/>
      <c r="U95" s="1">
        <f t="shared" si="20"/>
        <v>-5</v>
      </c>
      <c r="V95" s="1">
        <f t="shared" si="21"/>
        <v>-5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2" t="s">
        <v>155</v>
      </c>
      <c r="AD95" s="1">
        <f t="shared" si="22"/>
        <v>0</v>
      </c>
      <c r="AE95" s="1">
        <f t="shared" si="2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132</v>
      </c>
      <c r="B96" s="1" t="s">
        <v>32</v>
      </c>
      <c r="C96" s="1">
        <v>265.38099999999997</v>
      </c>
      <c r="D96" s="1">
        <v>403.62900000000002</v>
      </c>
      <c r="E96" s="1">
        <v>319.36700000000002</v>
      </c>
      <c r="F96" s="1">
        <v>342.38799999999998</v>
      </c>
      <c r="G96" s="5">
        <v>1</v>
      </c>
      <c r="H96" s="1">
        <v>40</v>
      </c>
      <c r="I96" s="1"/>
      <c r="J96" s="1">
        <v>310.8</v>
      </c>
      <c r="K96" s="1">
        <f t="shared" si="17"/>
        <v>8.5670000000000073</v>
      </c>
      <c r="L96" s="1"/>
      <c r="M96" s="1"/>
      <c r="N96" s="1">
        <v>183.27279999999999</v>
      </c>
      <c r="O96" s="1">
        <f t="shared" si="18"/>
        <v>63.873400000000004</v>
      </c>
      <c r="P96" s="15">
        <f t="shared" ref="P96:P102" si="26">11*O96-N96-F96</f>
        <v>176.94660000000016</v>
      </c>
      <c r="Q96" s="23">
        <f t="shared" si="19"/>
        <v>176.94660000000016</v>
      </c>
      <c r="R96" s="24"/>
      <c r="S96" s="16"/>
      <c r="T96" s="1"/>
      <c r="U96" s="1">
        <f t="shared" si="20"/>
        <v>11.000000000000002</v>
      </c>
      <c r="V96" s="1">
        <f t="shared" si="21"/>
        <v>8.229729433535713</v>
      </c>
      <c r="W96" s="1">
        <v>57.4938</v>
      </c>
      <c r="X96" s="1">
        <v>59.7136</v>
      </c>
      <c r="Y96" s="1">
        <v>59.913400000000003</v>
      </c>
      <c r="Z96" s="1">
        <v>49.3108</v>
      </c>
      <c r="AA96" s="1">
        <v>51.621799999999993</v>
      </c>
      <c r="AB96" s="1">
        <v>48.854599999999998</v>
      </c>
      <c r="AC96" s="1"/>
      <c r="AD96" s="1">
        <f t="shared" si="22"/>
        <v>176.94660000000016</v>
      </c>
      <c r="AE96" s="1">
        <f t="shared" si="23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133</v>
      </c>
      <c r="B97" s="1" t="s">
        <v>32</v>
      </c>
      <c r="C97" s="1">
        <v>368.99700000000001</v>
      </c>
      <c r="D97" s="1">
        <v>159.89099999999999</v>
      </c>
      <c r="E97" s="1">
        <v>292.52199999999999</v>
      </c>
      <c r="F97" s="1">
        <v>229.21199999999999</v>
      </c>
      <c r="G97" s="5">
        <v>1</v>
      </c>
      <c r="H97" s="1">
        <v>40</v>
      </c>
      <c r="I97" s="1"/>
      <c r="J97" s="1">
        <v>298.14999999999998</v>
      </c>
      <c r="K97" s="1">
        <f t="shared" si="17"/>
        <v>-5.6279999999999859</v>
      </c>
      <c r="L97" s="1"/>
      <c r="M97" s="1"/>
      <c r="N97" s="1">
        <v>222.49220000000011</v>
      </c>
      <c r="O97" s="1">
        <f t="shared" si="18"/>
        <v>58.504399999999997</v>
      </c>
      <c r="P97" s="15">
        <f t="shared" si="26"/>
        <v>191.84419999999989</v>
      </c>
      <c r="Q97" s="23">
        <f t="shared" si="19"/>
        <v>191.84419999999989</v>
      </c>
      <c r="R97" s="24"/>
      <c r="S97" s="16"/>
      <c r="T97" s="1"/>
      <c r="U97" s="1">
        <f t="shared" si="20"/>
        <v>11</v>
      </c>
      <c r="V97" s="1">
        <f t="shared" si="21"/>
        <v>7.7208586020880503</v>
      </c>
      <c r="W97" s="1">
        <v>48.943399999999997</v>
      </c>
      <c r="X97" s="1">
        <v>43.300400000000003</v>
      </c>
      <c r="Y97" s="1">
        <v>52.982600000000012</v>
      </c>
      <c r="Z97" s="1">
        <v>50.177799999999998</v>
      </c>
      <c r="AA97" s="1">
        <v>43.445999999999998</v>
      </c>
      <c r="AB97" s="1">
        <v>58.706000000000003</v>
      </c>
      <c r="AC97" s="1"/>
      <c r="AD97" s="1">
        <f t="shared" si="22"/>
        <v>191.84419999999989</v>
      </c>
      <c r="AE97" s="1">
        <f t="shared" si="23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134</v>
      </c>
      <c r="B98" s="1" t="s">
        <v>40</v>
      </c>
      <c r="C98" s="1">
        <v>90</v>
      </c>
      <c r="D98" s="1"/>
      <c r="E98" s="1">
        <v>11</v>
      </c>
      <c r="F98" s="1">
        <v>63</v>
      </c>
      <c r="G98" s="5">
        <v>0.28000000000000003</v>
      </c>
      <c r="H98" s="1">
        <v>35</v>
      </c>
      <c r="I98" s="1"/>
      <c r="J98" s="1">
        <v>34</v>
      </c>
      <c r="K98" s="1">
        <f t="shared" si="17"/>
        <v>-23</v>
      </c>
      <c r="L98" s="1"/>
      <c r="M98" s="1"/>
      <c r="N98" s="1"/>
      <c r="O98" s="1">
        <f t="shared" si="18"/>
        <v>2.2000000000000002</v>
      </c>
      <c r="P98" s="15"/>
      <c r="Q98" s="23">
        <f t="shared" si="19"/>
        <v>0</v>
      </c>
      <c r="R98" s="24"/>
      <c r="S98" s="16"/>
      <c r="T98" s="1"/>
      <c r="U98" s="1">
        <f t="shared" si="20"/>
        <v>28.636363636363633</v>
      </c>
      <c r="V98" s="1">
        <f t="shared" si="21"/>
        <v>28.636363636363633</v>
      </c>
      <c r="W98" s="1">
        <v>2.6</v>
      </c>
      <c r="X98" s="1">
        <v>3.2</v>
      </c>
      <c r="Y98" s="1">
        <v>5.6</v>
      </c>
      <c r="Z98" s="1">
        <v>9.4</v>
      </c>
      <c r="AA98" s="1">
        <v>8.8000000000000007</v>
      </c>
      <c r="AB98" s="1">
        <v>10.8</v>
      </c>
      <c r="AC98" s="1"/>
      <c r="AD98" s="1">
        <f t="shared" si="22"/>
        <v>0</v>
      </c>
      <c r="AE98" s="1">
        <f t="shared" si="23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135</v>
      </c>
      <c r="B99" s="1" t="s">
        <v>40</v>
      </c>
      <c r="C99" s="1">
        <v>167</v>
      </c>
      <c r="D99" s="1">
        <v>822</v>
      </c>
      <c r="E99" s="1">
        <v>389</v>
      </c>
      <c r="F99" s="1">
        <v>510</v>
      </c>
      <c r="G99" s="5">
        <v>0.37</v>
      </c>
      <c r="H99" s="1">
        <v>50</v>
      </c>
      <c r="I99" s="1" t="s">
        <v>47</v>
      </c>
      <c r="J99" s="1">
        <v>423</v>
      </c>
      <c r="K99" s="1">
        <f t="shared" si="17"/>
        <v>-34</v>
      </c>
      <c r="L99" s="1"/>
      <c r="M99" s="1"/>
      <c r="N99" s="1">
        <v>53.600000000000023</v>
      </c>
      <c r="O99" s="1">
        <f t="shared" si="18"/>
        <v>77.8</v>
      </c>
      <c r="P99" s="15">
        <f t="shared" si="26"/>
        <v>292.19999999999993</v>
      </c>
      <c r="Q99" s="23">
        <f t="shared" si="19"/>
        <v>102.19999999999993</v>
      </c>
      <c r="R99" s="24">
        <v>190</v>
      </c>
      <c r="S99" s="16"/>
      <c r="T99" s="1"/>
      <c r="U99" s="1">
        <f t="shared" si="20"/>
        <v>11</v>
      </c>
      <c r="V99" s="1">
        <f t="shared" si="21"/>
        <v>7.2442159383033422</v>
      </c>
      <c r="W99" s="1">
        <v>61.4</v>
      </c>
      <c r="X99" s="1">
        <v>70.8</v>
      </c>
      <c r="Y99" s="1">
        <v>75.400000000000006</v>
      </c>
      <c r="Z99" s="1">
        <v>46.2</v>
      </c>
      <c r="AA99" s="1">
        <v>38.4</v>
      </c>
      <c r="AB99" s="1">
        <v>38.4</v>
      </c>
      <c r="AC99" s="1"/>
      <c r="AD99" s="1">
        <f t="shared" si="22"/>
        <v>37.813999999999972</v>
      </c>
      <c r="AE99" s="1">
        <f t="shared" si="23"/>
        <v>70.3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136</v>
      </c>
      <c r="B100" s="1" t="s">
        <v>40</v>
      </c>
      <c r="C100" s="1">
        <v>237</v>
      </c>
      <c r="D100" s="1">
        <v>354</v>
      </c>
      <c r="E100" s="1">
        <v>150</v>
      </c>
      <c r="F100" s="1">
        <v>431</v>
      </c>
      <c r="G100" s="5">
        <v>0.6</v>
      </c>
      <c r="H100" s="1">
        <v>55</v>
      </c>
      <c r="I100" s="1" t="s">
        <v>98</v>
      </c>
      <c r="J100" s="1">
        <v>171</v>
      </c>
      <c r="K100" s="1">
        <f t="shared" si="17"/>
        <v>-21</v>
      </c>
      <c r="L100" s="1"/>
      <c r="M100" s="1"/>
      <c r="N100" s="1">
        <v>65.399999999999977</v>
      </c>
      <c r="O100" s="1">
        <f t="shared" si="18"/>
        <v>30</v>
      </c>
      <c r="P100" s="15"/>
      <c r="Q100" s="23">
        <f t="shared" si="19"/>
        <v>0</v>
      </c>
      <c r="R100" s="24"/>
      <c r="S100" s="16"/>
      <c r="T100" s="1"/>
      <c r="U100" s="1">
        <f t="shared" si="20"/>
        <v>16.546666666666667</v>
      </c>
      <c r="V100" s="1">
        <f t="shared" si="21"/>
        <v>16.546666666666667</v>
      </c>
      <c r="W100" s="1">
        <v>36.799999999999997</v>
      </c>
      <c r="X100" s="1">
        <v>29.6</v>
      </c>
      <c r="Y100" s="1">
        <v>49.2</v>
      </c>
      <c r="Z100" s="1">
        <v>37.200000000000003</v>
      </c>
      <c r="AA100" s="1">
        <v>15.2</v>
      </c>
      <c r="AB100" s="1">
        <v>15.6</v>
      </c>
      <c r="AC100" s="1"/>
      <c r="AD100" s="1">
        <f t="shared" si="22"/>
        <v>0</v>
      </c>
      <c r="AE100" s="1">
        <f t="shared" si="23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137</v>
      </c>
      <c r="B101" s="1" t="s">
        <v>40</v>
      </c>
      <c r="C101" s="1">
        <v>319</v>
      </c>
      <c r="D101" s="1">
        <v>90</v>
      </c>
      <c r="E101" s="1">
        <v>91</v>
      </c>
      <c r="F101" s="1">
        <v>275</v>
      </c>
      <c r="G101" s="5">
        <v>0.4</v>
      </c>
      <c r="H101" s="1">
        <v>50</v>
      </c>
      <c r="I101" s="1" t="s">
        <v>33</v>
      </c>
      <c r="J101" s="1">
        <v>91</v>
      </c>
      <c r="K101" s="1">
        <f t="shared" ref="K101:K115" si="27">E101-J101</f>
        <v>0</v>
      </c>
      <c r="L101" s="1"/>
      <c r="M101" s="1"/>
      <c r="N101" s="1"/>
      <c r="O101" s="1">
        <f t="shared" si="18"/>
        <v>18.2</v>
      </c>
      <c r="P101" s="15"/>
      <c r="Q101" s="23">
        <f t="shared" si="19"/>
        <v>0</v>
      </c>
      <c r="R101" s="24"/>
      <c r="S101" s="16"/>
      <c r="T101" s="1"/>
      <c r="U101" s="1">
        <f t="shared" si="20"/>
        <v>15.109890109890111</v>
      </c>
      <c r="V101" s="1">
        <f t="shared" si="21"/>
        <v>15.109890109890111</v>
      </c>
      <c r="W101" s="1">
        <v>21</v>
      </c>
      <c r="X101" s="1">
        <v>26.2</v>
      </c>
      <c r="Y101" s="1">
        <v>35</v>
      </c>
      <c r="Z101" s="1">
        <v>34.6</v>
      </c>
      <c r="AA101" s="1">
        <v>22.8</v>
      </c>
      <c r="AB101" s="1">
        <v>24</v>
      </c>
      <c r="AC101" s="1"/>
      <c r="AD101" s="1">
        <f t="shared" si="22"/>
        <v>0</v>
      </c>
      <c r="AE101" s="1">
        <f t="shared" si="23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138</v>
      </c>
      <c r="B102" s="1" t="s">
        <v>40</v>
      </c>
      <c r="C102" s="1">
        <v>326</v>
      </c>
      <c r="D102" s="1">
        <v>60</v>
      </c>
      <c r="E102" s="1">
        <v>149</v>
      </c>
      <c r="F102" s="1">
        <v>213</v>
      </c>
      <c r="G102" s="5">
        <v>0.35</v>
      </c>
      <c r="H102" s="1">
        <v>50</v>
      </c>
      <c r="I102" s="1" t="s">
        <v>33</v>
      </c>
      <c r="J102" s="1">
        <v>149</v>
      </c>
      <c r="K102" s="1">
        <f t="shared" si="27"/>
        <v>0</v>
      </c>
      <c r="L102" s="1"/>
      <c r="M102" s="1"/>
      <c r="N102" s="1">
        <v>31.800000000000011</v>
      </c>
      <c r="O102" s="1">
        <f t="shared" ref="O102:O115" si="28">E102/5</f>
        <v>29.8</v>
      </c>
      <c r="P102" s="15">
        <f t="shared" si="26"/>
        <v>83</v>
      </c>
      <c r="Q102" s="23">
        <f t="shared" si="19"/>
        <v>83</v>
      </c>
      <c r="R102" s="24"/>
      <c r="S102" s="16"/>
      <c r="T102" s="1"/>
      <c r="U102" s="1">
        <f t="shared" si="20"/>
        <v>11</v>
      </c>
      <c r="V102" s="1">
        <f t="shared" si="21"/>
        <v>8.2147651006711406</v>
      </c>
      <c r="W102" s="1">
        <v>24.6</v>
      </c>
      <c r="X102" s="1">
        <v>26.8</v>
      </c>
      <c r="Y102" s="1">
        <v>33.799999999999997</v>
      </c>
      <c r="Z102" s="1">
        <v>36</v>
      </c>
      <c r="AA102" s="1">
        <v>24.2</v>
      </c>
      <c r="AB102" s="1">
        <v>24</v>
      </c>
      <c r="AC102" s="1"/>
      <c r="AD102" s="1">
        <f t="shared" si="22"/>
        <v>29.049999999999997</v>
      </c>
      <c r="AE102" s="1">
        <f t="shared" si="23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139</v>
      </c>
      <c r="B103" s="1" t="s">
        <v>40</v>
      </c>
      <c r="C103" s="1">
        <v>90</v>
      </c>
      <c r="D103" s="1">
        <v>593</v>
      </c>
      <c r="E103" s="1">
        <v>191</v>
      </c>
      <c r="F103" s="1">
        <v>420</v>
      </c>
      <c r="G103" s="5">
        <v>0.6</v>
      </c>
      <c r="H103" s="1">
        <v>55</v>
      </c>
      <c r="I103" s="1" t="s">
        <v>47</v>
      </c>
      <c r="J103" s="1">
        <v>189</v>
      </c>
      <c r="K103" s="1">
        <f t="shared" si="27"/>
        <v>2</v>
      </c>
      <c r="L103" s="1"/>
      <c r="M103" s="1"/>
      <c r="N103" s="1">
        <v>210.00000000000011</v>
      </c>
      <c r="O103" s="1">
        <f t="shared" si="28"/>
        <v>38.200000000000003</v>
      </c>
      <c r="P103" s="15"/>
      <c r="Q103" s="23">
        <f t="shared" si="19"/>
        <v>0</v>
      </c>
      <c r="R103" s="24"/>
      <c r="S103" s="16"/>
      <c r="T103" s="1"/>
      <c r="U103" s="1">
        <f t="shared" si="20"/>
        <v>16.492146596858639</v>
      </c>
      <c r="V103" s="1">
        <f t="shared" si="21"/>
        <v>16.492146596858639</v>
      </c>
      <c r="W103" s="1">
        <v>52.6</v>
      </c>
      <c r="X103" s="1">
        <v>50.4</v>
      </c>
      <c r="Y103" s="1">
        <v>41.8</v>
      </c>
      <c r="Z103" s="1">
        <v>26.2</v>
      </c>
      <c r="AA103" s="1">
        <v>21.6</v>
      </c>
      <c r="AB103" s="1">
        <v>22.8</v>
      </c>
      <c r="AC103" s="1"/>
      <c r="AD103" s="1">
        <f t="shared" si="22"/>
        <v>0</v>
      </c>
      <c r="AE103" s="1">
        <f t="shared" si="23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140</v>
      </c>
      <c r="B104" s="1" t="s">
        <v>40</v>
      </c>
      <c r="C104" s="1">
        <v>112</v>
      </c>
      <c r="D104" s="1">
        <v>121.363</v>
      </c>
      <c r="E104" s="1">
        <v>21.363</v>
      </c>
      <c r="F104" s="1">
        <v>193</v>
      </c>
      <c r="G104" s="5">
        <v>0.4</v>
      </c>
      <c r="H104" s="1">
        <v>30</v>
      </c>
      <c r="I104" s="1" t="s">
        <v>33</v>
      </c>
      <c r="J104" s="1">
        <v>91</v>
      </c>
      <c r="K104" s="1">
        <f t="shared" si="27"/>
        <v>-69.637</v>
      </c>
      <c r="L104" s="1"/>
      <c r="M104" s="1"/>
      <c r="N104" s="1"/>
      <c r="O104" s="1">
        <f t="shared" si="28"/>
        <v>4.2725999999999997</v>
      </c>
      <c r="P104" s="15"/>
      <c r="Q104" s="23">
        <f t="shared" si="19"/>
        <v>0</v>
      </c>
      <c r="R104" s="24"/>
      <c r="S104" s="16"/>
      <c r="T104" s="1"/>
      <c r="U104" s="1">
        <f t="shared" si="20"/>
        <v>45.171558301736653</v>
      </c>
      <c r="V104" s="1">
        <f t="shared" si="21"/>
        <v>45.171558301736653</v>
      </c>
      <c r="W104" s="1">
        <v>7.6726000000000001</v>
      </c>
      <c r="X104" s="1">
        <v>19</v>
      </c>
      <c r="Y104" s="1">
        <v>17</v>
      </c>
      <c r="Z104" s="1">
        <v>2.8</v>
      </c>
      <c r="AA104" s="1">
        <v>2.8</v>
      </c>
      <c r="AB104" s="1">
        <v>19</v>
      </c>
      <c r="AC104" s="1"/>
      <c r="AD104" s="1">
        <f t="shared" si="22"/>
        <v>0</v>
      </c>
      <c r="AE104" s="1">
        <f t="shared" si="23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141</v>
      </c>
      <c r="B105" s="1" t="s">
        <v>40</v>
      </c>
      <c r="C105" s="1">
        <v>69</v>
      </c>
      <c r="D105" s="1">
        <v>240</v>
      </c>
      <c r="E105" s="1">
        <v>19</v>
      </c>
      <c r="F105" s="1">
        <v>278</v>
      </c>
      <c r="G105" s="5">
        <v>0.45</v>
      </c>
      <c r="H105" s="1">
        <v>40</v>
      </c>
      <c r="I105" s="1" t="s">
        <v>33</v>
      </c>
      <c r="J105" s="1">
        <v>145</v>
      </c>
      <c r="K105" s="1">
        <f t="shared" si="27"/>
        <v>-126</v>
      </c>
      <c r="L105" s="1"/>
      <c r="M105" s="1"/>
      <c r="N105" s="1"/>
      <c r="O105" s="1">
        <f t="shared" si="28"/>
        <v>3.8</v>
      </c>
      <c r="P105" s="15"/>
      <c r="Q105" s="23">
        <f t="shared" si="19"/>
        <v>0</v>
      </c>
      <c r="R105" s="24"/>
      <c r="S105" s="16"/>
      <c r="T105" s="1"/>
      <c r="U105" s="1">
        <f t="shared" si="20"/>
        <v>73.15789473684211</v>
      </c>
      <c r="V105" s="1">
        <f t="shared" si="21"/>
        <v>73.15789473684211</v>
      </c>
      <c r="W105" s="1">
        <v>0.2</v>
      </c>
      <c r="X105" s="1">
        <v>26.6</v>
      </c>
      <c r="Y105" s="1">
        <v>25.6</v>
      </c>
      <c r="Z105" s="1">
        <v>7.6</v>
      </c>
      <c r="AA105" s="1">
        <v>3.2</v>
      </c>
      <c r="AB105" s="1">
        <v>18.8</v>
      </c>
      <c r="AC105" s="1"/>
      <c r="AD105" s="1">
        <f t="shared" si="22"/>
        <v>0</v>
      </c>
      <c r="AE105" s="1">
        <f t="shared" si="23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142</v>
      </c>
      <c r="B106" s="1" t="s">
        <v>32</v>
      </c>
      <c r="C106" s="1">
        <v>98.182000000000002</v>
      </c>
      <c r="D106" s="1">
        <v>54.360999999999997</v>
      </c>
      <c r="E106" s="1">
        <v>26.023</v>
      </c>
      <c r="F106" s="1">
        <v>121.95399999999999</v>
      </c>
      <c r="G106" s="5">
        <v>1</v>
      </c>
      <c r="H106" s="1">
        <v>45</v>
      </c>
      <c r="I106" s="1" t="s">
        <v>33</v>
      </c>
      <c r="J106" s="1">
        <v>32.1</v>
      </c>
      <c r="K106" s="1">
        <f t="shared" si="27"/>
        <v>-6.0770000000000017</v>
      </c>
      <c r="L106" s="1"/>
      <c r="M106" s="1"/>
      <c r="N106" s="1"/>
      <c r="O106" s="1">
        <f t="shared" si="28"/>
        <v>5.2046000000000001</v>
      </c>
      <c r="P106" s="15"/>
      <c r="Q106" s="23">
        <f t="shared" si="19"/>
        <v>0</v>
      </c>
      <c r="R106" s="24"/>
      <c r="S106" s="16"/>
      <c r="T106" s="1"/>
      <c r="U106" s="1">
        <f t="shared" si="20"/>
        <v>23.431964031818005</v>
      </c>
      <c r="V106" s="1">
        <f t="shared" si="21"/>
        <v>23.431964031818005</v>
      </c>
      <c r="W106" s="1">
        <v>8.6882000000000001</v>
      </c>
      <c r="X106" s="1">
        <v>11.2806</v>
      </c>
      <c r="Y106" s="1">
        <v>11.597200000000001</v>
      </c>
      <c r="Z106" s="1">
        <v>10.5342</v>
      </c>
      <c r="AA106" s="1">
        <v>8.8206000000000007</v>
      </c>
      <c r="AB106" s="1">
        <v>10.602600000000001</v>
      </c>
      <c r="AC106" s="1"/>
      <c r="AD106" s="1">
        <f t="shared" si="22"/>
        <v>0</v>
      </c>
      <c r="AE106" s="1">
        <f t="shared" si="23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143</v>
      </c>
      <c r="B107" s="1" t="s">
        <v>40</v>
      </c>
      <c r="C107" s="1">
        <v>30</v>
      </c>
      <c r="D107" s="1"/>
      <c r="E107" s="1"/>
      <c r="F107" s="1">
        <v>15</v>
      </c>
      <c r="G107" s="5">
        <v>0.35</v>
      </c>
      <c r="H107" s="1">
        <v>40</v>
      </c>
      <c r="I107" s="1"/>
      <c r="J107" s="1"/>
      <c r="K107" s="1">
        <f t="shared" si="27"/>
        <v>0</v>
      </c>
      <c r="L107" s="1"/>
      <c r="M107" s="1"/>
      <c r="N107" s="1"/>
      <c r="O107" s="1">
        <f t="shared" si="28"/>
        <v>0</v>
      </c>
      <c r="P107" s="15"/>
      <c r="Q107" s="23">
        <f t="shared" si="19"/>
        <v>0</v>
      </c>
      <c r="R107" s="24"/>
      <c r="S107" s="16"/>
      <c r="T107" s="1"/>
      <c r="U107" s="1" t="e">
        <f t="shared" si="20"/>
        <v>#DIV/0!</v>
      </c>
      <c r="V107" s="1" t="e">
        <f t="shared" si="21"/>
        <v>#DIV/0!</v>
      </c>
      <c r="W107" s="1">
        <v>0.6</v>
      </c>
      <c r="X107" s="1">
        <v>0.6</v>
      </c>
      <c r="Y107" s="1">
        <v>-0.2</v>
      </c>
      <c r="Z107" s="1">
        <v>-0.2</v>
      </c>
      <c r="AA107" s="1">
        <v>1.4</v>
      </c>
      <c r="AB107" s="1">
        <v>2</v>
      </c>
      <c r="AC107" s="1"/>
      <c r="AD107" s="1">
        <f t="shared" si="22"/>
        <v>0</v>
      </c>
      <c r="AE107" s="1">
        <f t="shared" si="23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144</v>
      </c>
      <c r="B108" s="1" t="s">
        <v>40</v>
      </c>
      <c r="C108" s="1">
        <v>12</v>
      </c>
      <c r="D108" s="1"/>
      <c r="E108" s="1"/>
      <c r="F108" s="1">
        <v>5</v>
      </c>
      <c r="G108" s="5">
        <v>0.35</v>
      </c>
      <c r="H108" s="1">
        <v>45</v>
      </c>
      <c r="I108" s="1" t="s">
        <v>33</v>
      </c>
      <c r="J108" s="1"/>
      <c r="K108" s="1">
        <f t="shared" si="27"/>
        <v>0</v>
      </c>
      <c r="L108" s="1"/>
      <c r="M108" s="1"/>
      <c r="N108" s="1"/>
      <c r="O108" s="1">
        <f t="shared" si="28"/>
        <v>0</v>
      </c>
      <c r="P108" s="15"/>
      <c r="Q108" s="23">
        <f t="shared" si="19"/>
        <v>0</v>
      </c>
      <c r="R108" s="24"/>
      <c r="S108" s="16"/>
      <c r="T108" s="1"/>
      <c r="U108" s="1" t="e">
        <f t="shared" si="20"/>
        <v>#DIV/0!</v>
      </c>
      <c r="V108" s="1" t="e">
        <f t="shared" si="21"/>
        <v>#DIV/0!</v>
      </c>
      <c r="W108" s="1">
        <v>0</v>
      </c>
      <c r="X108" s="1">
        <v>0</v>
      </c>
      <c r="Y108" s="1">
        <v>3.4</v>
      </c>
      <c r="Z108" s="1">
        <v>3.4</v>
      </c>
      <c r="AA108" s="1">
        <v>2</v>
      </c>
      <c r="AB108" s="1">
        <v>2</v>
      </c>
      <c r="AC108" s="1" t="s">
        <v>145</v>
      </c>
      <c r="AD108" s="1">
        <f t="shared" si="22"/>
        <v>0</v>
      </c>
      <c r="AE108" s="1">
        <f t="shared" si="23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4" t="s">
        <v>146</v>
      </c>
      <c r="B109" s="9" t="s">
        <v>40</v>
      </c>
      <c r="C109" s="9"/>
      <c r="D109" s="9"/>
      <c r="E109" s="1">
        <v>1</v>
      </c>
      <c r="F109" s="1">
        <v>-1</v>
      </c>
      <c r="G109" s="5">
        <v>0</v>
      </c>
      <c r="H109" s="1" t="e">
        <v>#N/A</v>
      </c>
      <c r="I109" s="1"/>
      <c r="J109" s="1"/>
      <c r="K109" s="1">
        <f t="shared" si="27"/>
        <v>1</v>
      </c>
      <c r="L109" s="1"/>
      <c r="M109" s="1"/>
      <c r="N109" s="1"/>
      <c r="O109" s="1">
        <f t="shared" si="28"/>
        <v>0.2</v>
      </c>
      <c r="P109" s="15"/>
      <c r="Q109" s="23">
        <f t="shared" si="19"/>
        <v>0</v>
      </c>
      <c r="R109" s="24"/>
      <c r="S109" s="16"/>
      <c r="T109" s="1"/>
      <c r="U109" s="1">
        <f t="shared" si="20"/>
        <v>-5</v>
      </c>
      <c r="V109" s="1">
        <f t="shared" si="21"/>
        <v>-5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/>
      <c r="AD109" s="1">
        <f t="shared" si="22"/>
        <v>0</v>
      </c>
      <c r="AE109" s="1">
        <f t="shared" si="23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147</v>
      </c>
      <c r="B110" s="1" t="s">
        <v>40</v>
      </c>
      <c r="C110" s="1">
        <v>24</v>
      </c>
      <c r="D110" s="1"/>
      <c r="E110" s="1"/>
      <c r="F110" s="1">
        <v>5</v>
      </c>
      <c r="G110" s="5">
        <v>0</v>
      </c>
      <c r="H110" s="1" t="e">
        <v>#N/A</v>
      </c>
      <c r="I110" s="1"/>
      <c r="J110" s="1"/>
      <c r="K110" s="1">
        <f t="shared" si="27"/>
        <v>0</v>
      </c>
      <c r="L110" s="1"/>
      <c r="M110" s="1"/>
      <c r="N110" s="1"/>
      <c r="O110" s="1">
        <f t="shared" si="28"/>
        <v>0</v>
      </c>
      <c r="P110" s="15"/>
      <c r="Q110" s="23">
        <f t="shared" si="19"/>
        <v>0</v>
      </c>
      <c r="R110" s="24"/>
      <c r="S110" s="16"/>
      <c r="T110" s="1"/>
      <c r="U110" s="1" t="e">
        <f t="shared" si="20"/>
        <v>#DIV/0!</v>
      </c>
      <c r="V110" s="1" t="e">
        <f t="shared" si="21"/>
        <v>#DIV/0!</v>
      </c>
      <c r="W110" s="1">
        <v>0</v>
      </c>
      <c r="X110" s="1">
        <v>0</v>
      </c>
      <c r="Y110" s="1"/>
      <c r="Z110" s="1"/>
      <c r="AA110" s="1"/>
      <c r="AB110" s="1"/>
      <c r="AC110" s="1" t="s">
        <v>57</v>
      </c>
      <c r="AD110" s="1">
        <f t="shared" si="22"/>
        <v>0</v>
      </c>
      <c r="AE110" s="1">
        <f t="shared" si="23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148</v>
      </c>
      <c r="B111" s="1" t="s">
        <v>32</v>
      </c>
      <c r="C111" s="1">
        <v>26.138999999999999</v>
      </c>
      <c r="D111" s="1">
        <v>122.381</v>
      </c>
      <c r="E111" s="1">
        <v>29.373999999999999</v>
      </c>
      <c r="F111" s="1">
        <v>112.11</v>
      </c>
      <c r="G111" s="5">
        <v>1</v>
      </c>
      <c r="H111" s="1">
        <v>50</v>
      </c>
      <c r="I111" s="1"/>
      <c r="J111" s="1">
        <v>51.35</v>
      </c>
      <c r="K111" s="1">
        <f t="shared" si="27"/>
        <v>-21.976000000000003</v>
      </c>
      <c r="L111" s="1"/>
      <c r="M111" s="1"/>
      <c r="N111" s="1">
        <v>83.786599999999993</v>
      </c>
      <c r="O111" s="1">
        <f t="shared" si="28"/>
        <v>5.8747999999999996</v>
      </c>
      <c r="P111" s="15"/>
      <c r="Q111" s="23">
        <f t="shared" si="19"/>
        <v>0</v>
      </c>
      <c r="R111" s="24"/>
      <c r="S111" s="16"/>
      <c r="T111" s="1"/>
      <c r="U111" s="1">
        <f t="shared" si="20"/>
        <v>33.345237284673523</v>
      </c>
      <c r="V111" s="1">
        <f t="shared" si="21"/>
        <v>33.345237284673523</v>
      </c>
      <c r="W111" s="1">
        <v>14.8782</v>
      </c>
      <c r="X111" s="1">
        <v>14.045999999999999</v>
      </c>
      <c r="Y111" s="1">
        <v>7.0206</v>
      </c>
      <c r="Z111" s="1">
        <v>6.7225999999999999</v>
      </c>
      <c r="AA111" s="1">
        <v>7.2591999999999999</v>
      </c>
      <c r="AB111" s="1">
        <v>8.9794</v>
      </c>
      <c r="AC111" s="1"/>
      <c r="AD111" s="1">
        <f t="shared" si="22"/>
        <v>0</v>
      </c>
      <c r="AE111" s="1">
        <f t="shared" si="23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149</v>
      </c>
      <c r="B112" s="1" t="s">
        <v>40</v>
      </c>
      <c r="C112" s="1">
        <v>100</v>
      </c>
      <c r="D112" s="1"/>
      <c r="E112" s="1">
        <v>76</v>
      </c>
      <c r="F112" s="1">
        <v>-3</v>
      </c>
      <c r="G112" s="5">
        <v>0.06</v>
      </c>
      <c r="H112" s="1">
        <v>60</v>
      </c>
      <c r="I112" s="1"/>
      <c r="J112" s="1">
        <v>93</v>
      </c>
      <c r="K112" s="1">
        <f t="shared" si="27"/>
        <v>-17</v>
      </c>
      <c r="L112" s="1"/>
      <c r="M112" s="1"/>
      <c r="N112" s="1">
        <v>29.399999999999981</v>
      </c>
      <c r="O112" s="1">
        <f t="shared" si="28"/>
        <v>15.2</v>
      </c>
      <c r="P112" s="15">
        <f t="shared" ref="P112:P114" si="29">7*O112-N112-F112</f>
        <v>80.000000000000014</v>
      </c>
      <c r="Q112" s="23">
        <f t="shared" si="19"/>
        <v>80.000000000000014</v>
      </c>
      <c r="R112" s="24"/>
      <c r="S112" s="16"/>
      <c r="T112" s="1"/>
      <c r="U112" s="1">
        <f t="shared" si="20"/>
        <v>7</v>
      </c>
      <c r="V112" s="1">
        <f t="shared" si="21"/>
        <v>1.7368421052631566</v>
      </c>
      <c r="W112" s="1">
        <v>20.399999999999999</v>
      </c>
      <c r="X112" s="1">
        <v>21.4</v>
      </c>
      <c r="Y112" s="1">
        <v>24.266999999999999</v>
      </c>
      <c r="Z112" s="1">
        <v>11.2</v>
      </c>
      <c r="AA112" s="1">
        <v>1.6</v>
      </c>
      <c r="AB112" s="1">
        <v>0</v>
      </c>
      <c r="AC112" s="1" t="s">
        <v>150</v>
      </c>
      <c r="AD112" s="1">
        <f t="shared" si="22"/>
        <v>4.8000000000000007</v>
      </c>
      <c r="AE112" s="1">
        <f t="shared" si="23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151</v>
      </c>
      <c r="B113" s="1" t="s">
        <v>40</v>
      </c>
      <c r="C113" s="1">
        <v>112</v>
      </c>
      <c r="D113" s="1"/>
      <c r="E113" s="1">
        <v>82</v>
      </c>
      <c r="F113" s="1">
        <v>3</v>
      </c>
      <c r="G113" s="5">
        <v>0.06</v>
      </c>
      <c r="H113" s="1">
        <v>60</v>
      </c>
      <c r="I113" s="1"/>
      <c r="J113" s="1">
        <v>99</v>
      </c>
      <c r="K113" s="1">
        <f t="shared" si="27"/>
        <v>-17</v>
      </c>
      <c r="L113" s="1"/>
      <c r="M113" s="1"/>
      <c r="N113" s="1">
        <v>30.800000000000011</v>
      </c>
      <c r="O113" s="1">
        <f t="shared" si="28"/>
        <v>16.399999999999999</v>
      </c>
      <c r="P113" s="15">
        <f t="shared" si="29"/>
        <v>80.999999999999972</v>
      </c>
      <c r="Q113" s="23">
        <f t="shared" si="19"/>
        <v>80.999999999999972</v>
      </c>
      <c r="R113" s="24"/>
      <c r="S113" s="16"/>
      <c r="T113" s="1"/>
      <c r="U113" s="1">
        <f t="shared" si="20"/>
        <v>7</v>
      </c>
      <c r="V113" s="1">
        <f t="shared" si="21"/>
        <v>2.0609756097560985</v>
      </c>
      <c r="W113" s="1">
        <v>20.8</v>
      </c>
      <c r="X113" s="1">
        <v>21.8</v>
      </c>
      <c r="Y113" s="1">
        <v>22.6</v>
      </c>
      <c r="Z113" s="1">
        <v>10.8</v>
      </c>
      <c r="AA113" s="1">
        <v>2</v>
      </c>
      <c r="AB113" s="1">
        <v>0</v>
      </c>
      <c r="AC113" s="1" t="s">
        <v>150</v>
      </c>
      <c r="AD113" s="1">
        <f t="shared" si="22"/>
        <v>4.8599999999999985</v>
      </c>
      <c r="AE113" s="1">
        <f t="shared" si="23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152</v>
      </c>
      <c r="B114" s="1" t="s">
        <v>40</v>
      </c>
      <c r="C114" s="1">
        <v>100</v>
      </c>
      <c r="D114" s="1">
        <v>2</v>
      </c>
      <c r="E114" s="1">
        <v>75</v>
      </c>
      <c r="F114" s="1">
        <v>-2</v>
      </c>
      <c r="G114" s="5">
        <v>0.06</v>
      </c>
      <c r="H114" s="1">
        <v>60</v>
      </c>
      <c r="I114" s="1"/>
      <c r="J114" s="1">
        <v>97</v>
      </c>
      <c r="K114" s="1">
        <f t="shared" si="27"/>
        <v>-22</v>
      </c>
      <c r="L114" s="1"/>
      <c r="M114" s="1"/>
      <c r="N114" s="1">
        <v>36.000000000000028</v>
      </c>
      <c r="O114" s="1">
        <f t="shared" si="28"/>
        <v>15</v>
      </c>
      <c r="P114" s="15">
        <f t="shared" si="29"/>
        <v>70.999999999999972</v>
      </c>
      <c r="Q114" s="23">
        <f t="shared" si="19"/>
        <v>70.999999999999972</v>
      </c>
      <c r="R114" s="24"/>
      <c r="S114" s="16"/>
      <c r="T114" s="1"/>
      <c r="U114" s="1">
        <f t="shared" si="20"/>
        <v>7</v>
      </c>
      <c r="V114" s="1">
        <f t="shared" si="21"/>
        <v>2.2666666666666684</v>
      </c>
      <c r="W114" s="1">
        <v>21.8</v>
      </c>
      <c r="X114" s="1">
        <v>22.6</v>
      </c>
      <c r="Y114" s="1">
        <v>25.8</v>
      </c>
      <c r="Z114" s="1">
        <v>12</v>
      </c>
      <c r="AA114" s="1">
        <v>2</v>
      </c>
      <c r="AB114" s="1">
        <v>-0.2</v>
      </c>
      <c r="AC114" s="1" t="s">
        <v>150</v>
      </c>
      <c r="AD114" s="1">
        <f t="shared" si="22"/>
        <v>4.259999999999998</v>
      </c>
      <c r="AE114" s="1">
        <f t="shared" si="23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thickBot="1" x14ac:dyDescent="0.3">
      <c r="A115" s="1" t="s">
        <v>153</v>
      </c>
      <c r="B115" s="1" t="s">
        <v>40</v>
      </c>
      <c r="C115" s="1">
        <v>109</v>
      </c>
      <c r="D115" s="1"/>
      <c r="E115" s="1">
        <v>20</v>
      </c>
      <c r="F115" s="1">
        <v>87</v>
      </c>
      <c r="G115" s="5">
        <v>0.11</v>
      </c>
      <c r="H115" s="1">
        <v>150</v>
      </c>
      <c r="I115" s="1"/>
      <c r="J115" s="1">
        <v>20</v>
      </c>
      <c r="K115" s="1">
        <f t="shared" si="27"/>
        <v>0</v>
      </c>
      <c r="L115" s="1"/>
      <c r="M115" s="1"/>
      <c r="N115" s="1"/>
      <c r="O115" s="1">
        <f t="shared" si="28"/>
        <v>4</v>
      </c>
      <c r="P115" s="15"/>
      <c r="Q115" s="25">
        <f t="shared" si="19"/>
        <v>0</v>
      </c>
      <c r="R115" s="26"/>
      <c r="S115" s="16"/>
      <c r="T115" s="1"/>
      <c r="U115" s="1">
        <f t="shared" si="20"/>
        <v>21.75</v>
      </c>
      <c r="V115" s="1">
        <f t="shared" si="21"/>
        <v>21.75</v>
      </c>
      <c r="W115" s="1">
        <v>3.4</v>
      </c>
      <c r="X115" s="1">
        <v>3.8</v>
      </c>
      <c r="Y115" s="1">
        <v>3.6</v>
      </c>
      <c r="Z115" s="1">
        <v>4</v>
      </c>
      <c r="AA115" s="1">
        <v>3.8</v>
      </c>
      <c r="AB115" s="1">
        <v>2.6</v>
      </c>
      <c r="AC115" s="1" t="s">
        <v>50</v>
      </c>
      <c r="AD115" s="1">
        <f t="shared" si="22"/>
        <v>0</v>
      </c>
      <c r="AE115" s="1">
        <f t="shared" si="23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115" xr:uid="{1136119A-EA88-49D7-B594-D94921D51B6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2024-02-21T10:41:56Z</dcterms:created>
  <dcterms:modified xsi:type="dcterms:W3CDTF">2024-02-23T08:09:10Z</dcterms:modified>
</cp:coreProperties>
</file>