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35" windowHeight="1153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24" i="2" l="1"/>
  <c r="V525" i="2" s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W521" i="2" s="1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X505" i="2"/>
  <c r="V505" i="2"/>
  <c r="X504" i="2"/>
  <c r="W504" i="2"/>
  <c r="X503" i="2"/>
  <c r="W503" i="2"/>
  <c r="X502" i="2"/>
  <c r="W502" i="2"/>
  <c r="W506" i="2" s="1"/>
  <c r="V500" i="2"/>
  <c r="W499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X488" i="2"/>
  <c r="W488" i="2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X480" i="2"/>
  <c r="W480" i="2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W475" i="2" s="1"/>
  <c r="N473" i="2"/>
  <c r="X472" i="2"/>
  <c r="W472" i="2"/>
  <c r="W474" i="2" s="1"/>
  <c r="N472" i="2"/>
  <c r="V470" i="2"/>
  <c r="V469" i="2"/>
  <c r="X468" i="2"/>
  <c r="W468" i="2"/>
  <c r="N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X462" i="2"/>
  <c r="W462" i="2"/>
  <c r="W461" i="2"/>
  <c r="X461" i="2" s="1"/>
  <c r="N461" i="2"/>
  <c r="W460" i="2"/>
  <c r="X460" i="2" s="1"/>
  <c r="W459" i="2"/>
  <c r="X459" i="2" s="1"/>
  <c r="W458" i="2"/>
  <c r="X458" i="2" s="1"/>
  <c r="N458" i="2"/>
  <c r="X457" i="2"/>
  <c r="W457" i="2"/>
  <c r="W456" i="2"/>
  <c r="X456" i="2" s="1"/>
  <c r="X455" i="2"/>
  <c r="W455" i="2"/>
  <c r="N455" i="2"/>
  <c r="W454" i="2"/>
  <c r="X454" i="2" s="1"/>
  <c r="W453" i="2"/>
  <c r="X453" i="2" s="1"/>
  <c r="N453" i="2"/>
  <c r="X452" i="2"/>
  <c r="W452" i="2"/>
  <c r="W451" i="2"/>
  <c r="W470" i="2" s="1"/>
  <c r="N451" i="2"/>
  <c r="W450" i="2"/>
  <c r="V446" i="2"/>
  <c r="W445" i="2"/>
  <c r="V445" i="2"/>
  <c r="X444" i="2"/>
  <c r="X445" i="2" s="1"/>
  <c r="W444" i="2"/>
  <c r="W446" i="2" s="1"/>
  <c r="N444" i="2"/>
  <c r="W442" i="2"/>
  <c r="V442" i="2"/>
  <c r="W441" i="2"/>
  <c r="V441" i="2"/>
  <c r="X440" i="2"/>
  <c r="X441" i="2" s="1"/>
  <c r="W440" i="2"/>
  <c r="N440" i="2"/>
  <c r="V438" i="2"/>
  <c r="V437" i="2"/>
  <c r="X436" i="2"/>
  <c r="W436" i="2"/>
  <c r="N436" i="2"/>
  <c r="W435" i="2"/>
  <c r="X435" i="2" s="1"/>
  <c r="N435" i="2"/>
  <c r="X434" i="2"/>
  <c r="W434" i="2"/>
  <c r="N434" i="2"/>
  <c r="W433" i="2"/>
  <c r="X433" i="2" s="1"/>
  <c r="N433" i="2"/>
  <c r="X432" i="2"/>
  <c r="W432" i="2"/>
  <c r="N432" i="2"/>
  <c r="W431" i="2"/>
  <c r="W437" i="2" s="1"/>
  <c r="N431" i="2"/>
  <c r="X430" i="2"/>
  <c r="W430" i="2"/>
  <c r="W438" i="2" s="1"/>
  <c r="N430" i="2"/>
  <c r="V428" i="2"/>
  <c r="V427" i="2"/>
  <c r="X426" i="2"/>
  <c r="W426" i="2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X421" i="2" s="1"/>
  <c r="N417" i="2"/>
  <c r="V415" i="2"/>
  <c r="W414" i="2"/>
  <c r="V414" i="2"/>
  <c r="X413" i="2"/>
  <c r="X414" i="2" s="1"/>
  <c r="W413" i="2"/>
  <c r="W415" i="2" s="1"/>
  <c r="N413" i="2"/>
  <c r="V411" i="2"/>
  <c r="V410" i="2"/>
  <c r="X409" i="2"/>
  <c r="W409" i="2"/>
  <c r="N409" i="2"/>
  <c r="W408" i="2"/>
  <c r="X408" i="2" s="1"/>
  <c r="N408" i="2"/>
  <c r="X407" i="2"/>
  <c r="W407" i="2"/>
  <c r="N407" i="2"/>
  <c r="X406" i="2"/>
  <c r="W406" i="2"/>
  <c r="W411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N390" i="2"/>
  <c r="V388" i="2"/>
  <c r="V387" i="2"/>
  <c r="W386" i="2"/>
  <c r="W388" i="2" s="1"/>
  <c r="N386" i="2"/>
  <c r="X385" i="2"/>
  <c r="W385" i="2"/>
  <c r="S532" i="2" s="1"/>
  <c r="N385" i="2"/>
  <c r="W381" i="2"/>
  <c r="V381" i="2"/>
  <c r="X380" i="2"/>
  <c r="W380" i="2"/>
  <c r="V380" i="2"/>
  <c r="X379" i="2"/>
  <c r="W379" i="2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W377" i="2" s="1"/>
  <c r="N372" i="2"/>
  <c r="V370" i="2"/>
  <c r="V369" i="2"/>
  <c r="W368" i="2"/>
  <c r="W370" i="2" s="1"/>
  <c r="N368" i="2"/>
  <c r="X367" i="2"/>
  <c r="W367" i="2"/>
  <c r="W369" i="2" s="1"/>
  <c r="N367" i="2"/>
  <c r="V365" i="2"/>
  <c r="V364" i="2"/>
  <c r="X363" i="2"/>
  <c r="W363" i="2"/>
  <c r="N363" i="2"/>
  <c r="W362" i="2"/>
  <c r="X362" i="2" s="1"/>
  <c r="N362" i="2"/>
  <c r="X361" i="2"/>
  <c r="W361" i="2"/>
  <c r="N361" i="2"/>
  <c r="X360" i="2"/>
  <c r="X364" i="2" s="1"/>
  <c r="W360" i="2"/>
  <c r="W365" i="2" s="1"/>
  <c r="N360" i="2"/>
  <c r="X359" i="2"/>
  <c r="W359" i="2"/>
  <c r="R532" i="2" s="1"/>
  <c r="N359" i="2"/>
  <c r="V356" i="2"/>
  <c r="V355" i="2"/>
  <c r="W354" i="2"/>
  <c r="X354" i="2" s="1"/>
  <c r="X355" i="2" s="1"/>
  <c r="N354" i="2"/>
  <c r="V352" i="2"/>
  <c r="W351" i="2"/>
  <c r="V351" i="2"/>
  <c r="X350" i="2"/>
  <c r="W350" i="2"/>
  <c r="N350" i="2"/>
  <c r="X349" i="2"/>
  <c r="X351" i="2" s="1"/>
  <c r="W349" i="2"/>
  <c r="W352" i="2" s="1"/>
  <c r="V347" i="2"/>
  <c r="V346" i="2"/>
  <c r="X345" i="2"/>
  <c r="W345" i="2"/>
  <c r="N345" i="2"/>
  <c r="W344" i="2"/>
  <c r="X344" i="2" s="1"/>
  <c r="N344" i="2"/>
  <c r="W343" i="2"/>
  <c r="X343" i="2" s="1"/>
  <c r="X346" i="2" s="1"/>
  <c r="N343" i="2"/>
  <c r="V341" i="2"/>
  <c r="V340" i="2"/>
  <c r="X339" i="2"/>
  <c r="W339" i="2"/>
  <c r="N339" i="2"/>
  <c r="X338" i="2"/>
  <c r="W338" i="2"/>
  <c r="N338" i="2"/>
  <c r="X337" i="2"/>
  <c r="W337" i="2"/>
  <c r="N337" i="2"/>
  <c r="W336" i="2"/>
  <c r="X336" i="2" s="1"/>
  <c r="N336" i="2"/>
  <c r="X335" i="2"/>
  <c r="W335" i="2"/>
  <c r="N335" i="2"/>
  <c r="X334" i="2"/>
  <c r="W334" i="2"/>
  <c r="N334" i="2"/>
  <c r="X333" i="2"/>
  <c r="W333" i="2"/>
  <c r="N333" i="2"/>
  <c r="W332" i="2"/>
  <c r="W341" i="2" s="1"/>
  <c r="N332" i="2"/>
  <c r="W328" i="2"/>
  <c r="V328" i="2"/>
  <c r="V327" i="2"/>
  <c r="X326" i="2"/>
  <c r="X327" i="2" s="1"/>
  <c r="W326" i="2"/>
  <c r="W327" i="2" s="1"/>
  <c r="N326" i="2"/>
  <c r="W322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W310" i="2"/>
  <c r="V310" i="2"/>
  <c r="V309" i="2"/>
  <c r="W308" i="2"/>
  <c r="O532" i="2" s="1"/>
  <c r="N308" i="2"/>
  <c r="V305" i="2"/>
  <c r="V304" i="2"/>
  <c r="W303" i="2"/>
  <c r="W305" i="2" s="1"/>
  <c r="N303" i="2"/>
  <c r="X302" i="2"/>
  <c r="W302" i="2"/>
  <c r="W304" i="2" s="1"/>
  <c r="N302" i="2"/>
  <c r="V300" i="2"/>
  <c r="V299" i="2"/>
  <c r="W298" i="2"/>
  <c r="X298" i="2" s="1"/>
  <c r="N298" i="2"/>
  <c r="W297" i="2"/>
  <c r="X297" i="2" s="1"/>
  <c r="N297" i="2"/>
  <c r="X296" i="2"/>
  <c r="W296" i="2"/>
  <c r="N296" i="2"/>
  <c r="X295" i="2"/>
  <c r="W295" i="2"/>
  <c r="N295" i="2"/>
  <c r="X294" i="2"/>
  <c r="W294" i="2"/>
  <c r="N294" i="2"/>
  <c r="W293" i="2"/>
  <c r="X293" i="2" s="1"/>
  <c r="N293" i="2"/>
  <c r="X292" i="2"/>
  <c r="W292" i="2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W282" i="2"/>
  <c r="V282" i="2"/>
  <c r="X281" i="2"/>
  <c r="V281" i="2"/>
  <c r="X280" i="2"/>
  <c r="W280" i="2"/>
  <c r="N280" i="2"/>
  <c r="X279" i="2"/>
  <c r="W279" i="2"/>
  <c r="X278" i="2"/>
  <c r="W278" i="2"/>
  <c r="W281" i="2" s="1"/>
  <c r="V276" i="2"/>
  <c r="V275" i="2"/>
  <c r="W274" i="2"/>
  <c r="X274" i="2" s="1"/>
  <c r="N274" i="2"/>
  <c r="W273" i="2"/>
  <c r="X273" i="2" s="1"/>
  <c r="N273" i="2"/>
  <c r="W272" i="2"/>
  <c r="X272" i="2" s="1"/>
  <c r="N272" i="2"/>
  <c r="V270" i="2"/>
  <c r="V269" i="2"/>
  <c r="X268" i="2"/>
  <c r="W268" i="2"/>
  <c r="N268" i="2"/>
  <c r="X267" i="2"/>
  <c r="W267" i="2"/>
  <c r="N267" i="2"/>
  <c r="W266" i="2"/>
  <c r="X266" i="2" s="1"/>
  <c r="N266" i="2"/>
  <c r="X265" i="2"/>
  <c r="W265" i="2"/>
  <c r="N265" i="2"/>
  <c r="W264" i="2"/>
  <c r="X264" i="2" s="1"/>
  <c r="N264" i="2"/>
  <c r="X263" i="2"/>
  <c r="W263" i="2"/>
  <c r="N263" i="2"/>
  <c r="W262" i="2"/>
  <c r="X262" i="2" s="1"/>
  <c r="N262" i="2"/>
  <c r="X261" i="2"/>
  <c r="W261" i="2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X235" i="2"/>
  <c r="W235" i="2"/>
  <c r="N235" i="2"/>
  <c r="W234" i="2"/>
  <c r="X234" i="2" s="1"/>
  <c r="N234" i="2"/>
  <c r="X233" i="2"/>
  <c r="W233" i="2"/>
  <c r="N233" i="2"/>
  <c r="X232" i="2"/>
  <c r="W232" i="2"/>
  <c r="N232" i="2"/>
  <c r="X231" i="2"/>
  <c r="W231" i="2"/>
  <c r="N231" i="2"/>
  <c r="W230" i="2"/>
  <c r="N230" i="2"/>
  <c r="V227" i="2"/>
  <c r="W226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X220" i="2"/>
  <c r="W220" i="2"/>
  <c r="L532" i="2" s="1"/>
  <c r="V217" i="2"/>
  <c r="W216" i="2"/>
  <c r="V216" i="2"/>
  <c r="X215" i="2"/>
  <c r="X216" i="2" s="1"/>
  <c r="W215" i="2"/>
  <c r="W217" i="2" s="1"/>
  <c r="N215" i="2"/>
  <c r="V213" i="2"/>
  <c r="V212" i="2"/>
  <c r="X211" i="2"/>
  <c r="W211" i="2"/>
  <c r="X210" i="2"/>
  <c r="W210" i="2"/>
  <c r="X209" i="2"/>
  <c r="W209" i="2"/>
  <c r="X208" i="2"/>
  <c r="W208" i="2"/>
  <c r="W207" i="2"/>
  <c r="W213" i="2" s="1"/>
  <c r="X206" i="2"/>
  <c r="W206" i="2"/>
  <c r="J532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W202" i="2" s="1"/>
  <c r="N198" i="2"/>
  <c r="V196" i="2"/>
  <c r="V195" i="2"/>
  <c r="X194" i="2"/>
  <c r="W194" i="2"/>
  <c r="N194" i="2"/>
  <c r="W193" i="2"/>
  <c r="X193" i="2" s="1"/>
  <c r="N193" i="2"/>
  <c r="X192" i="2"/>
  <c r="W192" i="2"/>
  <c r="N192" i="2"/>
  <c r="X191" i="2"/>
  <c r="W191" i="2"/>
  <c r="N191" i="2"/>
  <c r="X190" i="2"/>
  <c r="W190" i="2"/>
  <c r="N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N180" i="2"/>
  <c r="X179" i="2"/>
  <c r="W179" i="2"/>
  <c r="W195" i="2" s="1"/>
  <c r="N179" i="2"/>
  <c r="X178" i="2"/>
  <c r="W178" i="2"/>
  <c r="N178" i="2"/>
  <c r="V176" i="2"/>
  <c r="V175" i="2"/>
  <c r="X174" i="2"/>
  <c r="W174" i="2"/>
  <c r="N174" i="2"/>
  <c r="X173" i="2"/>
  <c r="W173" i="2"/>
  <c r="N173" i="2"/>
  <c r="X172" i="2"/>
  <c r="W172" i="2"/>
  <c r="N172" i="2"/>
  <c r="W171" i="2"/>
  <c r="W176" i="2" s="1"/>
  <c r="N171" i="2"/>
  <c r="V169" i="2"/>
  <c r="W168" i="2"/>
  <c r="V168" i="2"/>
  <c r="W167" i="2"/>
  <c r="X167" i="2" s="1"/>
  <c r="N167" i="2"/>
  <c r="X166" i="2"/>
  <c r="W166" i="2"/>
  <c r="N166" i="2"/>
  <c r="V164" i="2"/>
  <c r="V163" i="2"/>
  <c r="X162" i="2"/>
  <c r="W162" i="2"/>
  <c r="N162" i="2"/>
  <c r="W161" i="2"/>
  <c r="I532" i="2" s="1"/>
  <c r="N161" i="2"/>
  <c r="V158" i="2"/>
  <c r="V157" i="2"/>
  <c r="X156" i="2"/>
  <c r="W156" i="2"/>
  <c r="N156" i="2"/>
  <c r="X155" i="2"/>
  <c r="W155" i="2"/>
  <c r="N155" i="2"/>
  <c r="W154" i="2"/>
  <c r="X154" i="2" s="1"/>
  <c r="N154" i="2"/>
  <c r="X153" i="2"/>
  <c r="W153" i="2"/>
  <c r="N153" i="2"/>
  <c r="X152" i="2"/>
  <c r="W152" i="2"/>
  <c r="N152" i="2"/>
  <c r="X151" i="2"/>
  <c r="W151" i="2"/>
  <c r="N151" i="2"/>
  <c r="W150" i="2"/>
  <c r="X150" i="2" s="1"/>
  <c r="N150" i="2"/>
  <c r="X149" i="2"/>
  <c r="W149" i="2"/>
  <c r="N149" i="2"/>
  <c r="X148" i="2"/>
  <c r="W148" i="2"/>
  <c r="W157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X135" i="2"/>
  <c r="W135" i="2"/>
  <c r="N135" i="2"/>
  <c r="X134" i="2"/>
  <c r="W134" i="2"/>
  <c r="N134" i="2"/>
  <c r="W133" i="2"/>
  <c r="X133" i="2" s="1"/>
  <c r="N133" i="2"/>
  <c r="W132" i="2"/>
  <c r="F532" i="2" s="1"/>
  <c r="N132" i="2"/>
  <c r="V129" i="2"/>
  <c r="V128" i="2"/>
  <c r="X127" i="2"/>
  <c r="W127" i="2"/>
  <c r="N127" i="2"/>
  <c r="W126" i="2"/>
  <c r="X126" i="2" s="1"/>
  <c r="N126" i="2"/>
  <c r="X125" i="2"/>
  <c r="W125" i="2"/>
  <c r="N125" i="2"/>
  <c r="X124" i="2"/>
  <c r="W124" i="2"/>
  <c r="N124" i="2"/>
  <c r="X123" i="2"/>
  <c r="W123" i="2"/>
  <c r="N123" i="2"/>
  <c r="W122" i="2"/>
  <c r="X122" i="2" s="1"/>
  <c r="W121" i="2"/>
  <c r="W129" i="2" s="1"/>
  <c r="N121" i="2"/>
  <c r="V119" i="2"/>
  <c r="V118" i="2"/>
  <c r="W117" i="2"/>
  <c r="X117" i="2" s="1"/>
  <c r="N117" i="2"/>
  <c r="X116" i="2"/>
  <c r="W116" i="2"/>
  <c r="N116" i="2"/>
  <c r="X115" i="2"/>
  <c r="W115" i="2"/>
  <c r="N115" i="2"/>
  <c r="X114" i="2"/>
  <c r="W114" i="2"/>
  <c r="N114" i="2"/>
  <c r="W113" i="2"/>
  <c r="X113" i="2" s="1"/>
  <c r="N113" i="2"/>
  <c r="X112" i="2"/>
  <c r="W112" i="2"/>
  <c r="N112" i="2"/>
  <c r="X111" i="2"/>
  <c r="W111" i="2"/>
  <c r="N111" i="2"/>
  <c r="W110" i="2"/>
  <c r="X110" i="2" s="1"/>
  <c r="N110" i="2"/>
  <c r="W109" i="2"/>
  <c r="X109" i="2" s="1"/>
  <c r="N109" i="2"/>
  <c r="X108" i="2"/>
  <c r="W108" i="2"/>
  <c r="N108" i="2"/>
  <c r="X107" i="2"/>
  <c r="W107" i="2"/>
  <c r="N107" i="2"/>
  <c r="V105" i="2"/>
  <c r="V104" i="2"/>
  <c r="W103" i="2"/>
  <c r="X103" i="2" s="1"/>
  <c r="N103" i="2"/>
  <c r="X102" i="2"/>
  <c r="W102" i="2"/>
  <c r="N102" i="2"/>
  <c r="X101" i="2"/>
  <c r="W101" i="2"/>
  <c r="N101" i="2"/>
  <c r="X100" i="2"/>
  <c r="W100" i="2"/>
  <c r="N100" i="2"/>
  <c r="W99" i="2"/>
  <c r="X99" i="2" s="1"/>
  <c r="N99" i="2"/>
  <c r="W98" i="2"/>
  <c r="X98" i="2" s="1"/>
  <c r="N98" i="2"/>
  <c r="X97" i="2"/>
  <c r="W97" i="2"/>
  <c r="N97" i="2"/>
  <c r="W96" i="2"/>
  <c r="N96" i="2"/>
  <c r="V94" i="2"/>
  <c r="V93" i="2"/>
  <c r="W92" i="2"/>
  <c r="X92" i="2" s="1"/>
  <c r="N92" i="2"/>
  <c r="W91" i="2"/>
  <c r="X91" i="2" s="1"/>
  <c r="N91" i="2"/>
  <c r="X90" i="2"/>
  <c r="W90" i="2"/>
  <c r="N90" i="2"/>
  <c r="W89" i="2"/>
  <c r="X89" i="2" s="1"/>
  <c r="X88" i="2"/>
  <c r="W88" i="2"/>
  <c r="W94" i="2" s="1"/>
  <c r="N88" i="2"/>
  <c r="V86" i="2"/>
  <c r="V85" i="2"/>
  <c r="W84" i="2"/>
  <c r="X84" i="2" s="1"/>
  <c r="N84" i="2"/>
  <c r="X83" i="2"/>
  <c r="W83" i="2"/>
  <c r="N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N78" i="2"/>
  <c r="X77" i="2"/>
  <c r="W77" i="2"/>
  <c r="N77" i="2"/>
  <c r="W76" i="2"/>
  <c r="X76" i="2" s="1"/>
  <c r="N76" i="2"/>
  <c r="X75" i="2"/>
  <c r="W75" i="2"/>
  <c r="N75" i="2"/>
  <c r="X74" i="2"/>
  <c r="W74" i="2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X67" i="2"/>
  <c r="W67" i="2"/>
  <c r="N67" i="2"/>
  <c r="X66" i="2"/>
  <c r="W66" i="2"/>
  <c r="N66" i="2"/>
  <c r="W65" i="2"/>
  <c r="X65" i="2" s="1"/>
  <c r="N65" i="2"/>
  <c r="W64" i="2"/>
  <c r="N64" i="2"/>
  <c r="V61" i="2"/>
  <c r="W60" i="2"/>
  <c r="V60" i="2"/>
  <c r="W59" i="2"/>
  <c r="X59" i="2" s="1"/>
  <c r="W58" i="2"/>
  <c r="X58" i="2" s="1"/>
  <c r="N58" i="2"/>
  <c r="X57" i="2"/>
  <c r="W57" i="2"/>
  <c r="N57" i="2"/>
  <c r="X56" i="2"/>
  <c r="W56" i="2"/>
  <c r="D532" i="2" s="1"/>
  <c r="N56" i="2"/>
  <c r="V53" i="2"/>
  <c r="V52" i="2"/>
  <c r="W51" i="2"/>
  <c r="X51" i="2" s="1"/>
  <c r="N51" i="2"/>
  <c r="W50" i="2"/>
  <c r="W53" i="2" s="1"/>
  <c r="N50" i="2"/>
  <c r="W46" i="2"/>
  <c r="V46" i="2"/>
  <c r="W45" i="2"/>
  <c r="V45" i="2"/>
  <c r="X44" i="2"/>
  <c r="X45" i="2" s="1"/>
  <c r="W44" i="2"/>
  <c r="N44" i="2"/>
  <c r="W42" i="2"/>
  <c r="V42" i="2"/>
  <c r="X41" i="2"/>
  <c r="W41" i="2"/>
  <c r="V41" i="2"/>
  <c r="X40" i="2"/>
  <c r="W40" i="2"/>
  <c r="N40" i="2"/>
  <c r="V38" i="2"/>
  <c r="W37" i="2"/>
  <c r="V37" i="2"/>
  <c r="X36" i="2"/>
  <c r="X37" i="2" s="1"/>
  <c r="W36" i="2"/>
  <c r="W38" i="2" s="1"/>
  <c r="N36" i="2"/>
  <c r="W34" i="2"/>
  <c r="V34" i="2"/>
  <c r="V33" i="2"/>
  <c r="X32" i="2"/>
  <c r="W32" i="2"/>
  <c r="N32" i="2"/>
  <c r="W31" i="2"/>
  <c r="X31" i="2" s="1"/>
  <c r="X30" i="2"/>
  <c r="W30" i="2"/>
  <c r="N30" i="2"/>
  <c r="X29" i="2"/>
  <c r="W29" i="2"/>
  <c r="N29" i="2"/>
  <c r="W28" i="2"/>
  <c r="W33" i="2" s="1"/>
  <c r="N28" i="2"/>
  <c r="X27" i="2"/>
  <c r="W27" i="2"/>
  <c r="N27" i="2"/>
  <c r="X26" i="2"/>
  <c r="W26" i="2"/>
  <c r="N26" i="2"/>
  <c r="V24" i="2"/>
  <c r="V23" i="2"/>
  <c r="W22" i="2"/>
  <c r="N22" i="2"/>
  <c r="H10" i="2"/>
  <c r="J9" i="2"/>
  <c r="A9" i="2"/>
  <c r="F10" i="2" s="1"/>
  <c r="D7" i="2"/>
  <c r="O6" i="2"/>
  <c r="N2" i="2"/>
  <c r="W403" i="2" l="1"/>
  <c r="W245" i="2"/>
  <c r="X132" i="2"/>
  <c r="W119" i="2"/>
  <c r="W269" i="2"/>
  <c r="W314" i="2"/>
  <c r="X312" i="2"/>
  <c r="X313" i="2" s="1"/>
  <c r="W104" i="2"/>
  <c r="W512" i="2"/>
  <c r="V532" i="2"/>
  <c r="X275" i="2"/>
  <c r="U532" i="2"/>
  <c r="X483" i="2"/>
  <c r="X299" i="2"/>
  <c r="W300" i="2"/>
  <c r="V522" i="2"/>
  <c r="W86" i="2"/>
  <c r="X50" i="2"/>
  <c r="X52" i="2" s="1"/>
  <c r="V526" i="2"/>
  <c r="W524" i="2"/>
  <c r="X96" i="2"/>
  <c r="X104" i="2" s="1"/>
  <c r="W105" i="2"/>
  <c r="X136" i="2"/>
  <c r="X195" i="2"/>
  <c r="X202" i="2"/>
  <c r="X489" i="2"/>
  <c r="X512" i="2"/>
  <c r="X168" i="2"/>
  <c r="X269" i="2"/>
  <c r="X33" i="2"/>
  <c r="X93" i="2"/>
  <c r="X410" i="2"/>
  <c r="X287" i="2"/>
  <c r="X118" i="2"/>
  <c r="X226" i="2"/>
  <c r="X60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X469" i="2" s="1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W525" i="2" l="1"/>
  <c r="W526" i="2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<sst xmlns="http://schemas.openxmlformats.org/spreadsheetml/2006/main" count="3510" uniqueCount="768">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</sst>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2"/>
  <sheetViews>
    <sheetView showGridLines="0" tabSelected="1" topLeftCell="F512" zoomScaleNormal="100" zoomScaleSheetLayoutView="100" workbookViewId="0">
      <selection activeCell="V344" sqref="V34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/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45339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Суббота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0.33333333333333331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600</v>
      </c>
      <c r="W50" s="56">
        <f>IFERROR(IF(V50="",0,CEILING((V50/$H50),1)*$H50),"")</f>
        <v>604.80000000000007</v>
      </c>
      <c r="X50" s="42">
        <f>IFERROR(IF(W50=0,"",ROUNDUP(W50/H50,0)*0.02175),"")</f>
        <v>1.218</v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55.55555555555555</v>
      </c>
      <c r="W52" s="44">
        <f>IFERROR(W50/H50,"0")+IFERROR(W51/H51,"0")</f>
        <v>56</v>
      </c>
      <c r="X52" s="44">
        <f>IFERROR(IF(X50="",0,X50),"0")+IFERROR(IF(X51="",0,X51),"0")</f>
        <v>1.218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600</v>
      </c>
      <c r="W53" s="44">
        <f>IFERROR(SUM(W50:W51),"0")</f>
        <v>604.80000000000007</v>
      </c>
      <c r="X53" s="43"/>
      <c r="Y53" s="68"/>
      <c r="Z53" s="68"/>
    </row>
    <row r="54" spans="1:53" ht="16.5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200</v>
      </c>
      <c r="W64" s="56">
        <f t="shared" ref="W64:W84" si="2">IFERROR(IF(V64="",0,CEILING((V64/$H64),1)*$H64),"")</f>
        <v>201.6</v>
      </c>
      <c r="X64" s="42">
        <f t="shared" ref="X64:X70" si="3">IFERROR(IF(W64=0,"",ROUNDUP(W64/H64,0)*0.02175),"")</f>
        <v>0.39149999999999996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300</v>
      </c>
      <c r="W65" s="56">
        <f t="shared" si="2"/>
        <v>302.40000000000003</v>
      </c>
      <c r="X65" s="42">
        <f t="shared" si="3"/>
        <v>0.60899999999999999</v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200</v>
      </c>
      <c r="W68" s="56">
        <f t="shared" si="2"/>
        <v>205.20000000000002</v>
      </c>
      <c r="X68" s="42">
        <f t="shared" si="3"/>
        <v>0.41324999999999995</v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30</v>
      </c>
      <c r="W71" s="56">
        <f t="shared" si="2"/>
        <v>30</v>
      </c>
      <c r="X71" s="42">
        <f>IFERROR(IF(W71=0,"",ROUNDUP(W71/H71,0)*0.00753),"")</f>
        <v>7.5300000000000006E-2</v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120</v>
      </c>
      <c r="W72" s="56">
        <f t="shared" si="2"/>
        <v>120</v>
      </c>
      <c r="X72" s="42">
        <f t="shared" ref="X72:X78" si="4">IFERROR(IF(W72=0,"",ROUNDUP(W72/H72,0)*0.00937),"")</f>
        <v>0.28110000000000002</v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104.15343915343915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105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1.7701499999999997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850</v>
      </c>
      <c r="W86" s="44">
        <f>IFERROR(SUM(W64:W84),"0")</f>
        <v>859.2</v>
      </c>
      <c r="X86" s="43"/>
      <c r="Y86" s="68"/>
      <c r="Z86" s="68"/>
    </row>
    <row r="87" spans="1:53" ht="14.25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100</v>
      </c>
      <c r="W96" s="56">
        <f t="shared" ref="W96:W103" si="5">IFERROR(IF(V96="",0,CEILING((V96/$H96),1)*$H96),"")</f>
        <v>108</v>
      </c>
      <c r="X96" s="42">
        <f>IFERROR(IF(W96=0,"",ROUNDUP(W96/H96,0)*0.02175),"")</f>
        <v>0.26100000000000001</v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200</v>
      </c>
      <c r="W98" s="56">
        <f t="shared" si="5"/>
        <v>207</v>
      </c>
      <c r="X98" s="42">
        <f>IFERROR(IF(W98=0,"",ROUNDUP(W98/H98,0)*0.02175),"")</f>
        <v>0.50024999999999997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33.333333333333329</v>
      </c>
      <c r="W104" s="44">
        <f>IFERROR(W96/H96,"0")+IFERROR(W97/H97,"0")+IFERROR(W98/H98,"0")+IFERROR(W99/H99,"0")+IFERROR(W100/H100,"0")+IFERROR(W101/H101,"0")+IFERROR(W102/H102,"0")+IFERROR(W103/H103,"0")</f>
        <v>35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0.76124999999999998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300</v>
      </c>
      <c r="W105" s="44">
        <f>IFERROR(SUM(W96:W103),"0")</f>
        <v>315</v>
      </c>
      <c r="X105" s="43"/>
      <c r="Y105" s="68"/>
      <c r="Z105" s="68"/>
    </row>
    <row r="106" spans="1:53" ht="14.25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150</v>
      </c>
      <c r="W107" s="56">
        <f t="shared" ref="W107:W117" si="6">IFERROR(IF(V107="",0,CEILING((V107/$H107),1)*$H107),"")</f>
        <v>153.9</v>
      </c>
      <c r="X107" s="42">
        <f>IFERROR(IF(W107=0,"",ROUNDUP(W107/H107,0)*0.02175),"")</f>
        <v>0.41324999999999995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250</v>
      </c>
      <c r="W109" s="56">
        <f t="shared" si="6"/>
        <v>252</v>
      </c>
      <c r="X109" s="42">
        <f>IFERROR(IF(W109=0,"",ROUNDUP(W109/H109,0)*0.02175),"")</f>
        <v>0.65249999999999997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30</v>
      </c>
      <c r="W110" s="56">
        <f t="shared" si="6"/>
        <v>30</v>
      </c>
      <c r="X110" s="42">
        <f>IFERROR(IF(W110=0,"",ROUNDUP(W110/H110,0)*0.00753),"")</f>
        <v>7.5300000000000006E-2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58.280423280423278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59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1.1410499999999999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430</v>
      </c>
      <c r="W119" s="44">
        <f>IFERROR(SUM(W107:W117),"0")</f>
        <v>435.9</v>
      </c>
      <c r="X119" s="43"/>
      <c r="Y119" s="68"/>
      <c r="Z119" s="68"/>
    </row>
    <row r="120" spans="1:53" ht="14.25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200</v>
      </c>
      <c r="W132" s="56">
        <f>IFERROR(IF(V132="",0,CEILING((V132/$H132),1)*$H132),"")</f>
        <v>201.60000000000002</v>
      </c>
      <c r="X132" s="42">
        <f>IFERROR(IF(W132=0,"",ROUNDUP(W132/H132,0)*0.02175),"")</f>
        <v>0.52200000000000002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23.80952380952381</v>
      </c>
      <c r="W136" s="44">
        <f>IFERROR(W132/H132,"0")+IFERROR(W133/H133,"0")+IFERROR(W134/H134,"0")+IFERROR(W135/H135,"0")</f>
        <v>24</v>
      </c>
      <c r="X136" s="44">
        <f>IFERROR(IF(X132="",0,X132),"0")+IFERROR(IF(X133="",0,X133),"0")+IFERROR(IF(X134="",0,X134),"0")+IFERROR(IF(X135="",0,X135),"0")</f>
        <v>0.52200000000000002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200</v>
      </c>
      <c r="W137" s="44">
        <f>IFERROR(SUM(W132:W135),"0")</f>
        <v>201.60000000000002</v>
      </c>
      <c r="X137" s="43"/>
      <c r="Y137" s="68"/>
      <c r="Z137" s="68"/>
    </row>
    <row r="138" spans="1:53" ht="27.75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300</v>
      </c>
      <c r="W236" s="56">
        <f t="shared" si="13"/>
        <v>302.40000000000003</v>
      </c>
      <c r="X236" s="42">
        <f>IFERROR(IF(W236=0,"",ROUNDUP(W236/H236,0)*0.02175),"")</f>
        <v>0.60899999999999999</v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150</v>
      </c>
      <c r="W237" s="56">
        <f t="shared" si="13"/>
        <v>151.20000000000002</v>
      </c>
      <c r="X237" s="42">
        <f>IFERROR(IF(W237=0,"",ROUNDUP(W237/H237,0)*0.02175),"")</f>
        <v>0.30449999999999999</v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40</v>
      </c>
      <c r="W243" s="56">
        <f t="shared" si="13"/>
        <v>40</v>
      </c>
      <c r="X243" s="42">
        <f t="shared" si="14"/>
        <v>9.3700000000000006E-2</v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51.666666666666664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52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1.0072000000000001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490</v>
      </c>
      <c r="W246" s="44">
        <f>IFERROR(SUM(W230:W244),"0")</f>
        <v>493.6</v>
      </c>
      <c r="X246" s="43"/>
      <c r="Y246" s="68"/>
      <c r="Z246" s="68"/>
    </row>
    <row r="247" spans="1:53" ht="14.25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600</v>
      </c>
      <c r="W252" s="56">
        <f>IFERROR(IF(V252="",0,CEILING((V252/$H252),1)*$H252),"")</f>
        <v>600.6</v>
      </c>
      <c r="X252" s="42">
        <f>IFERROR(IF(W252=0,"",ROUNDUP(W252/H252,0)*0.00753),"")</f>
        <v>1.0767900000000001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400</v>
      </c>
      <c r="W253" s="56">
        <f>IFERROR(IF(V253="",0,CEILING((V253/$H253),1)*$H253),"")</f>
        <v>403.20000000000005</v>
      </c>
      <c r="X253" s="42">
        <f>IFERROR(IF(W253=0,"",ROUNDUP(W253/H253,0)*0.00753),"")</f>
        <v>0.72287999999999997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238.0952380952381</v>
      </c>
      <c r="W256" s="44">
        <f>IFERROR(W252/H252,"0")+IFERROR(W253/H253,"0")+IFERROR(W254/H254,"0")+IFERROR(W255/H255,"0")</f>
        <v>239</v>
      </c>
      <c r="X256" s="44">
        <f>IFERROR(IF(X252="",0,X252),"0")+IFERROR(IF(X253="",0,X253),"0")+IFERROR(IF(X254="",0,X254),"0")+IFERROR(IF(X255="",0,X255),"0")</f>
        <v>1.7996700000000001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1000</v>
      </c>
      <c r="W257" s="44">
        <f>IFERROR(SUM(W252:W255),"0")</f>
        <v>1003.8000000000001</v>
      </c>
      <c r="X257" s="43"/>
      <c r="Y257" s="68"/>
      <c r="Z257" s="68"/>
    </row>
    <row r="258" spans="1:53" ht="14.25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252</v>
      </c>
      <c r="W264" s="56">
        <f t="shared" si="15"/>
        <v>252</v>
      </c>
      <c r="X264" s="42">
        <f>IFERROR(IF(W264=0,"",ROUNDUP(W264/H264,0)*0.00937),"")</f>
        <v>0.65590000000000004</v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70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70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0.65590000000000004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252</v>
      </c>
      <c r="W270" s="44">
        <f>IFERROR(SUM(W259:W268),"0")</f>
        <v>252</v>
      </c>
      <c r="X270" s="43"/>
      <c r="Y270" s="68"/>
      <c r="Z270" s="68"/>
    </row>
    <row r="271" spans="1:53" ht="14.25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120</v>
      </c>
      <c r="W272" s="56">
        <f>IFERROR(IF(V272="",0,CEILING((V272/$H272),1)*$H272),"")</f>
        <v>126</v>
      </c>
      <c r="X272" s="42">
        <f>IFERROR(IF(W272=0,"",ROUNDUP(W272/H272,0)*0.02175),"")</f>
        <v>0.32624999999999998</v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600</v>
      </c>
      <c r="W273" s="56">
        <f>IFERROR(IF(V273="",0,CEILING((V273/$H273),1)*$H273),"")</f>
        <v>600.6</v>
      </c>
      <c r="X273" s="42">
        <f>IFERROR(IF(W273=0,"",ROUNDUP(W273/H273,0)*0.02175),"")</f>
        <v>1.67475</v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120</v>
      </c>
      <c r="W274" s="56">
        <f>IFERROR(IF(V274="",0,CEILING((V274/$H274),1)*$H274),"")</f>
        <v>126</v>
      </c>
      <c r="X274" s="42">
        <f>IFERROR(IF(W274=0,"",ROUNDUP(W274/H274,0)*0.02175),"")</f>
        <v>0.32624999999999998</v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105.49450549450549</v>
      </c>
      <c r="W275" s="44">
        <f>IFERROR(W272/H272,"0")+IFERROR(W273/H273,"0")+IFERROR(W274/H274,"0")</f>
        <v>107</v>
      </c>
      <c r="X275" s="44">
        <f>IFERROR(IF(X272="",0,X272),"0")+IFERROR(IF(X273="",0,X273),"0")+IFERROR(IF(X274="",0,X274),"0")</f>
        <v>2.3272499999999998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840</v>
      </c>
      <c r="W276" s="44">
        <f>IFERROR(SUM(W272:W274),"0")</f>
        <v>852.6</v>
      </c>
      <c r="X276" s="43"/>
      <c r="Y276" s="68"/>
      <c r="Z276" s="68"/>
    </row>
    <row r="277" spans="1:53" ht="14.25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100</v>
      </c>
      <c r="W293" s="56">
        <f t="shared" si="16"/>
        <v>108</v>
      </c>
      <c r="X293" s="42">
        <f>IFERROR(IF(W293=0,"",ROUNDUP(W293/H293,0)*0.02175),"")</f>
        <v>0.21749999999999997</v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50</v>
      </c>
      <c r="W298" s="56">
        <f t="shared" si="16"/>
        <v>50</v>
      </c>
      <c r="X298" s="42">
        <f>IFERROR(IF(W298=0,"",ROUNDUP(W298/H298,0)*0.00937),"")</f>
        <v>9.3700000000000006E-2</v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19.25925925925926</v>
      </c>
      <c r="W299" s="44">
        <f>IFERROR(W291/H291,"0")+IFERROR(W292/H292,"0")+IFERROR(W293/H293,"0")+IFERROR(W294/H294,"0")+IFERROR(W295/H295,"0")+IFERROR(W296/H296,"0")+IFERROR(W297/H297,"0")+IFERROR(W298/H298,"0")</f>
        <v>20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0.31119999999999998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150</v>
      </c>
      <c r="W300" s="44">
        <f>IFERROR(SUM(W291:W298),"0")</f>
        <v>158</v>
      </c>
      <c r="X300" s="43"/>
      <c r="Y300" s="68"/>
      <c r="Z300" s="68"/>
    </row>
    <row r="301" spans="1:53" ht="14.25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300</v>
      </c>
      <c r="W312" s="56">
        <f>IFERROR(IF(V312="",0,CEILING((V312/$H312),1)*$H312),"")</f>
        <v>307.8</v>
      </c>
      <c r="X312" s="42">
        <f>IFERROR(IF(W312=0,"",ROUNDUP(W312/H312,0)*0.02175),"")</f>
        <v>0.8264999999999999</v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37.037037037037038</v>
      </c>
      <c r="W313" s="44">
        <f>IFERROR(W312/H312,"0")</f>
        <v>38</v>
      </c>
      <c r="X313" s="44">
        <f>IFERROR(IF(X312="",0,X312),"0")</f>
        <v>0.8264999999999999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300</v>
      </c>
      <c r="W314" s="44">
        <f>IFERROR(SUM(W312:W312),"0")</f>
        <v>307.8</v>
      </c>
      <c r="X314" s="43"/>
      <c r="Y314" s="68"/>
      <c r="Z314" s="68"/>
    </row>
    <row r="315" spans="1:53" ht="14.25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5100</v>
      </c>
      <c r="W332" s="56">
        <f t="shared" ref="W332:W339" si="17">IFERROR(IF(V332="",0,CEILING((V332/$H332),1)*$H332),"")</f>
        <v>5100</v>
      </c>
      <c r="X332" s="42">
        <f>IFERROR(IF(W332=0,"",ROUNDUP(W332/H332,0)*0.02175),"")</f>
        <v>7.3949999999999996</v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3000</v>
      </c>
      <c r="W336" s="56">
        <f t="shared" si="17"/>
        <v>3000</v>
      </c>
      <c r="X336" s="42">
        <f>IFERROR(IF(W336=0,"",ROUNDUP(W336/H336,0)*0.02175),"")</f>
        <v>4.3499999999999996</v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75</v>
      </c>
      <c r="W338" s="56">
        <f t="shared" si="17"/>
        <v>75</v>
      </c>
      <c r="X338" s="42">
        <f>IFERROR(IF(W338=0,"",ROUNDUP(W338/H338,0)*0.00937),"")</f>
        <v>0.14055000000000001</v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50</v>
      </c>
      <c r="W339" s="56">
        <f t="shared" si="17"/>
        <v>50</v>
      </c>
      <c r="X339" s="42">
        <f>IFERROR(IF(W339=0,"",ROUNDUP(W339/H339,0)*0.00937),"")</f>
        <v>9.3700000000000006E-2</v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565</v>
      </c>
      <c r="W340" s="44">
        <f>IFERROR(W332/H332,"0")+IFERROR(W333/H333,"0")+IFERROR(W334/H334,"0")+IFERROR(W335/H335,"0")+IFERROR(W336/H336,"0")+IFERROR(W337/H337,"0")+IFERROR(W338/H338,"0")+IFERROR(W339/H339,"0")</f>
        <v>565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11.979249999999999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8225</v>
      </c>
      <c r="W341" s="44">
        <f>IFERROR(SUM(W332:W339),"0")</f>
        <v>8225</v>
      </c>
      <c r="X341" s="43"/>
      <c r="Y341" s="68"/>
      <c r="Z341" s="68"/>
    </row>
    <row r="342" spans="1:53" ht="14.25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1850</v>
      </c>
      <c r="W343" s="56">
        <f>IFERROR(IF(V343="",0,CEILING((V343/$H343),1)*$H343),"")</f>
        <v>1860</v>
      </c>
      <c r="X343" s="42">
        <f>IFERROR(IF(W343=0,"",ROUNDUP(W343/H343,0)*0.02175),"")</f>
        <v>2.6969999999999996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123.33333333333333</v>
      </c>
      <c r="W346" s="44">
        <f>IFERROR(W343/H343,"0")+IFERROR(W344/H344,"0")+IFERROR(W345/H345,"0")</f>
        <v>124</v>
      </c>
      <c r="X346" s="44">
        <f>IFERROR(IF(X343="",0,X343),"0")+IFERROR(IF(X344="",0,X344),"0")+IFERROR(IF(X345="",0,X345),"0")</f>
        <v>2.6969999999999996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1850</v>
      </c>
      <c r="W347" s="44">
        <f>IFERROR(SUM(W343:W345),"0")</f>
        <v>1860</v>
      </c>
      <c r="X347" s="43"/>
      <c r="Y347" s="68"/>
      <c r="Z347" s="68"/>
    </row>
    <row r="348" spans="1:53" ht="14.25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300</v>
      </c>
      <c r="W392" s="56">
        <f t="shared" si="18"/>
        <v>302.40000000000003</v>
      </c>
      <c r="X392" s="42">
        <f>IFERROR(IF(W392=0,"",ROUNDUP(W392/H392,0)*0.00753),"")</f>
        <v>0.54215999999999998</v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71.428571428571431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72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0.54215999999999998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300</v>
      </c>
      <c r="W404" s="44">
        <f>IFERROR(SUM(W390:W402),"0")</f>
        <v>302.40000000000003</v>
      </c>
      <c r="X404" s="43"/>
      <c r="Y404" s="68"/>
      <c r="Z404" s="68"/>
    </row>
    <row r="405" spans="1:53" ht="14.25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400</v>
      </c>
      <c r="W472" s="56">
        <f>IFERROR(IF(V472="",0,CEILING((V472/$H472),1)*$H472),"")</f>
        <v>401.28000000000003</v>
      </c>
      <c r="X472" s="42">
        <f>IFERROR(IF(W472=0,"",ROUNDUP(W472/H472,0)*0.01196),"")</f>
        <v>0.90895999999999999</v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75.757575757575751</v>
      </c>
      <c r="W474" s="44">
        <f>IFERROR(W472/H472,"0")+IFERROR(W473/H473,"0")</f>
        <v>76</v>
      </c>
      <c r="X474" s="44">
        <f>IFERROR(IF(X472="",0,X472),"0")+IFERROR(IF(X473="",0,X473),"0")</f>
        <v>0.90895999999999999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400</v>
      </c>
      <c r="W475" s="44">
        <f>IFERROR(SUM(W472:W473),"0")</f>
        <v>401.28000000000003</v>
      </c>
      <c r="X475" s="43"/>
      <c r="Y475" s="68"/>
      <c r="Z475" s="68"/>
    </row>
    <row r="476" spans="1:53" ht="14.25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150</v>
      </c>
      <c r="W478" s="56">
        <f t="shared" si="24"/>
        <v>153.12</v>
      </c>
      <c r="X478" s="42">
        <f>IFERROR(IF(W478=0,"",ROUNDUP(W478/H478,0)*0.01196),"")</f>
        <v>0.34683999999999998</v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200</v>
      </c>
      <c r="W479" s="56">
        <f t="shared" si="24"/>
        <v>200.64000000000001</v>
      </c>
      <c r="X479" s="42">
        <f>IFERROR(IF(W479=0,"",ROUNDUP(W479/H479,0)*0.01196),"")</f>
        <v>0.45448</v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66.287878787878782</v>
      </c>
      <c r="W483" s="44">
        <f>IFERROR(W477/H477,"0")+IFERROR(W478/H478,"0")+IFERROR(W479/H479,"0")+IFERROR(W480/H480,"0")+IFERROR(W481/H481,"0")+IFERROR(W482/H482,"0")</f>
        <v>67</v>
      </c>
      <c r="X483" s="44">
        <f>IFERROR(IF(X477="",0,X477),"0")+IFERROR(IF(X478="",0,X478),"0")+IFERROR(IF(X479="",0,X479),"0")+IFERROR(IF(X480="",0,X480),"0")+IFERROR(IF(X481="",0,X481),"0")+IFERROR(IF(X482="",0,X482),"0")</f>
        <v>0.80132000000000003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350</v>
      </c>
      <c r="W484" s="44">
        <f>IFERROR(SUM(W477:W482),"0")</f>
        <v>353.76</v>
      </c>
      <c r="X484" s="43"/>
      <c r="Y484" s="68"/>
      <c r="Z484" s="68"/>
    </row>
    <row r="485" spans="1:53" ht="14.25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84</v>
      </c>
      <c r="W508" s="56">
        <f>IFERROR(IF(V508="",0,CEILING((V508/$H508),1)*$H508),"")</f>
        <v>84</v>
      </c>
      <c r="X508" s="42">
        <f>IFERROR(IF(W508=0,"",ROUNDUP(W508/H508,0)*0.00753),"")</f>
        <v>0.15060000000000001</v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600</v>
      </c>
      <c r="W509" s="56">
        <f>IFERROR(IF(V509="",0,CEILING((V509/$H509),1)*$H509),"")</f>
        <v>600.6</v>
      </c>
      <c r="X509" s="42">
        <f>IFERROR(IF(W509=0,"",ROUNDUP(W509/H509,0)*0.00753),"")</f>
        <v>1.0767900000000001</v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162.85714285714286</v>
      </c>
      <c r="W512" s="44">
        <f>IFERROR(W508/H508,"0")+IFERROR(W509/H509,"0")+IFERROR(W510/H510,"0")+IFERROR(W511/H511,"0")</f>
        <v>163</v>
      </c>
      <c r="X512" s="44">
        <f>IFERROR(IF(X508="",0,X508),"0")+IFERROR(IF(X509="",0,X509),"0")+IFERROR(IF(X510="",0,X510),"0")+IFERROR(IF(X511="",0,X511),"0")</f>
        <v>1.2273900000000002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684</v>
      </c>
      <c r="W513" s="44">
        <f>IFERROR(SUM(W508:W511),"0")</f>
        <v>684.6</v>
      </c>
      <c r="X513" s="43"/>
      <c r="Y513" s="68"/>
      <c r="Z513" s="68"/>
    </row>
    <row r="514" spans="1:53" ht="14.25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780</v>
      </c>
      <c r="W515" s="56">
        <f>IFERROR(IF(V515="",0,CEILING((V515/$H515),1)*$H515),"")</f>
        <v>780</v>
      </c>
      <c r="X515" s="42">
        <f>IFERROR(IF(W515=0,"",ROUNDUP(W515/H515,0)*0.02175),"")</f>
        <v>2.1749999999999998</v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100</v>
      </c>
      <c r="W520" s="44">
        <f>IFERROR(W515/H515,"0")+IFERROR(W516/H516,"0")+IFERROR(W517/H517,"0")+IFERROR(W518/H518,"0")+IFERROR(W519/H519,"0")</f>
        <v>100</v>
      </c>
      <c r="X520" s="44">
        <f>IFERROR(IF(X515="",0,X515),"0")+IFERROR(IF(X516="",0,X516),"0")+IFERROR(IF(X517="",0,X517),"0")+IFERROR(IF(X518="",0,X518),"0")+IFERROR(IF(X519="",0,X519),"0")</f>
        <v>2.1749999999999998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780</v>
      </c>
      <c r="W521" s="44">
        <f>IFERROR(SUM(W515:W519),"0")</f>
        <v>780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18001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18091.339999999997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18812.470979020985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18907.968000000001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29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29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19537.470979020985</v>
      </c>
      <c r="W525" s="44">
        <f>GrossWeightTotalR+PalletQtyTotalR*25</f>
        <v>19632.968000000001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1961.3494838494837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1972</v>
      </c>
      <c r="X526" s="43"/>
      <c r="Y526" s="68"/>
      <c r="Z526" s="68"/>
    </row>
    <row r="527" spans="1:53" ht="14.25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32.671249999999993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604.80000000000007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1610.1000000000001</v>
      </c>
      <c r="F532" s="53">
        <f>IFERROR(W132*1,"0")+IFERROR(W133*1,"0")+IFERROR(W134*1,"0")+IFERROR(W135*1,"0")</f>
        <v>201.60000000000002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2602</v>
      </c>
      <c r="N532" s="53">
        <f>IFERROR(W291*1,"0")+IFERROR(W292*1,"0")+IFERROR(W293*1,"0")+IFERROR(W294*1,"0")+IFERROR(W295*1,"0")+IFERROR(W296*1,"0")+IFERROR(W297*1,"0")+IFERROR(W298*1,"0")+IFERROR(W302*1,"0")+IFERROR(W303*1,"0")</f>
        <v>158</v>
      </c>
      <c r="O532" s="53">
        <f>IFERROR(W308*1,"0")+IFERROR(W312*1,"0")+IFERROR(W316*1,"0")+IFERROR(W320*1,"0")</f>
        <v>307.8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10085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302.40000000000003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755.04000000000008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1464.6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1212</vt:i4>
      </vt:variant>
    </vt:vector>
  </HeadingPairs>
  <TitlesOfParts>
    <vt:vector size="12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2024-02-20T08:00:11Z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