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4 Пушкарный мал\"/>
    </mc:Choice>
  </mc:AlternateContent>
  <xr:revisionPtr revIDLastSave="0" documentId="13_ncr:1_{4C725699-A503-4779-A15D-EB244C0097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W518" i="2"/>
  <c r="X518" i="2" s="1"/>
  <c r="W517" i="2"/>
  <c r="X517" i="2" s="1"/>
  <c r="W516" i="2"/>
  <c r="X516" i="2" s="1"/>
  <c r="W515" i="2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532" i="2" s="1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W482" i="2"/>
  <c r="X482" i="2" s="1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X360" i="2"/>
  <c r="W360" i="2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X349" i="2" s="1"/>
  <c r="X351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W327" i="2" s="1"/>
  <c r="N326" i="2"/>
  <c r="V322" i="2"/>
  <c r="V321" i="2"/>
  <c r="W320" i="2"/>
  <c r="N320" i="2"/>
  <c r="V318" i="2"/>
  <c r="V317" i="2"/>
  <c r="W316" i="2"/>
  <c r="W318" i="2" s="1"/>
  <c r="N316" i="2"/>
  <c r="W314" i="2"/>
  <c r="V314" i="2"/>
  <c r="V313" i="2"/>
  <c r="W312" i="2"/>
  <c r="N312" i="2"/>
  <c r="V310" i="2"/>
  <c r="V309" i="2"/>
  <c r="W308" i="2"/>
  <c r="W310" i="2" s="1"/>
  <c r="N308" i="2"/>
  <c r="V305" i="2"/>
  <c r="V304" i="2"/>
  <c r="W303" i="2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W216" i="2"/>
  <c r="V216" i="2"/>
  <c r="X215" i="2"/>
  <c r="X216" i="2" s="1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6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X172" i="2"/>
  <c r="W172" i="2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X124" i="2"/>
  <c r="W124" i="2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N56" i="2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W34" i="2" s="1"/>
  <c r="N26" i="2"/>
  <c r="V24" i="2"/>
  <c r="V23" i="2"/>
  <c r="W22" i="2"/>
  <c r="W524" i="2" s="1"/>
  <c r="N22" i="2"/>
  <c r="H10" i="2"/>
  <c r="A9" i="2"/>
  <c r="F10" i="2" s="1"/>
  <c r="D7" i="2"/>
  <c r="O6" i="2"/>
  <c r="N2" i="2"/>
  <c r="V522" i="2" l="1"/>
  <c r="W94" i="2"/>
  <c r="W105" i="2"/>
  <c r="I532" i="2"/>
  <c r="X413" i="2"/>
  <c r="X414" i="2" s="1"/>
  <c r="W414" i="2"/>
  <c r="V526" i="2"/>
  <c r="X36" i="2"/>
  <c r="X37" i="2" s="1"/>
  <c r="W37" i="2"/>
  <c r="X40" i="2"/>
  <c r="X41" i="2" s="1"/>
  <c r="W41" i="2"/>
  <c r="X44" i="2"/>
  <c r="X45" i="2" s="1"/>
  <c r="D532" i="2"/>
  <c r="F532" i="2"/>
  <c r="X326" i="2"/>
  <c r="X327" i="2" s="1"/>
  <c r="W437" i="2"/>
  <c r="X440" i="2"/>
  <c r="X441" i="2" s="1"/>
  <c r="W441" i="2"/>
  <c r="V525" i="2"/>
  <c r="J9" i="2"/>
  <c r="X26" i="2"/>
  <c r="X50" i="2"/>
  <c r="X52" i="2" s="1"/>
  <c r="W86" i="2"/>
  <c r="X88" i="2"/>
  <c r="W104" i="2"/>
  <c r="X97" i="2"/>
  <c r="W119" i="2"/>
  <c r="W129" i="2"/>
  <c r="X132" i="2"/>
  <c r="W157" i="2"/>
  <c r="W176" i="2"/>
  <c r="W226" i="2"/>
  <c r="W269" i="2"/>
  <c r="X260" i="2"/>
  <c r="W304" i="2"/>
  <c r="X302" i="2"/>
  <c r="W321" i="2"/>
  <c r="W322" i="2"/>
  <c r="W380" i="2"/>
  <c r="X379" i="2"/>
  <c r="X380" i="2" s="1"/>
  <c r="W381" i="2"/>
  <c r="S532" i="2"/>
  <c r="X385" i="2"/>
  <c r="W411" i="2"/>
  <c r="X406" i="2"/>
  <c r="W499" i="2"/>
  <c r="W506" i="2"/>
  <c r="X502" i="2"/>
  <c r="X505" i="2" s="1"/>
  <c r="W512" i="2"/>
  <c r="W33" i="2"/>
  <c r="W45" i="2"/>
  <c r="W60" i="2"/>
  <c r="W168" i="2"/>
  <c r="L532" i="2"/>
  <c r="X220" i="2"/>
  <c r="X226" i="2" s="1"/>
  <c r="W281" i="2"/>
  <c r="X278" i="2"/>
  <c r="X281" i="2" s="1"/>
  <c r="W282" i="2"/>
  <c r="W300" i="2"/>
  <c r="X291" i="2"/>
  <c r="X299" i="2" s="1"/>
  <c r="W313" i="2"/>
  <c r="X312" i="2"/>
  <c r="X313" i="2" s="1"/>
  <c r="R532" i="2"/>
  <c r="X359" i="2"/>
  <c r="X364" i="2" s="1"/>
  <c r="W369" i="2"/>
  <c r="X367" i="2"/>
  <c r="W446" i="2"/>
  <c r="W445" i="2"/>
  <c r="X444" i="2"/>
  <c r="X445" i="2" s="1"/>
  <c r="W474" i="2"/>
  <c r="X472" i="2"/>
  <c r="W195" i="2"/>
  <c r="W202" i="2"/>
  <c r="J532" i="2"/>
  <c r="W213" i="2"/>
  <c r="W245" i="2"/>
  <c r="X275" i="2"/>
  <c r="W305" i="2"/>
  <c r="O532" i="2"/>
  <c r="W328" i="2"/>
  <c r="W341" i="2"/>
  <c r="X346" i="2"/>
  <c r="W352" i="2"/>
  <c r="W351" i="2"/>
  <c r="W365" i="2"/>
  <c r="W370" i="2"/>
  <c r="W377" i="2"/>
  <c r="W388" i="2"/>
  <c r="W403" i="2"/>
  <c r="X421" i="2"/>
  <c r="W438" i="2"/>
  <c r="U532" i="2"/>
  <c r="W470" i="2"/>
  <c r="W475" i="2"/>
  <c r="X483" i="2"/>
  <c r="W521" i="2"/>
  <c r="X136" i="2"/>
  <c r="X195" i="2"/>
  <c r="X202" i="2"/>
  <c r="X489" i="2"/>
  <c r="X512" i="2"/>
  <c r="X168" i="2"/>
  <c r="X269" i="2"/>
  <c r="X93" i="2"/>
  <c r="X410" i="2"/>
  <c r="X287" i="2"/>
  <c r="X118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W525" i="2" s="1"/>
  <c r="T532" i="2"/>
  <c r="W490" i="2"/>
  <c r="A10" i="2"/>
  <c r="W163" i="2"/>
  <c r="X207" i="2"/>
  <c r="X212" i="2" s="1"/>
  <c r="X451" i="2"/>
  <c r="H532" i="2"/>
  <c r="X494" i="2"/>
  <c r="X499" i="2" s="1"/>
  <c r="X469" i="2" l="1"/>
  <c r="X527" i="2" s="1"/>
  <c r="W526" i="2"/>
  <c r="W522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<sst xmlns="http://schemas.openxmlformats.org/spreadsheetml/2006/main" count="3510" uniqueCount="768">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</sst>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2"/>
  <sheetViews>
    <sheetView showGridLines="0" tabSelected="1" topLeftCell="A257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/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45339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Суббота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0.33333333333333331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1250</v>
      </c>
      <c r="W259" s="56">
        <f t="shared" ref="W259:W268" si="15">IFERROR(IF(V259="",0,CEILING((V259/$H259),1)*$H259),"")</f>
        <v>1255.8</v>
      </c>
      <c r="X259" s="42">
        <f>IFERROR(IF(W259=0,"",ROUNDUP(W259/H259,0)*0.02175),"")</f>
        <v>3.5017499999999999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160.25641025641025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161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3.5017499999999999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1250</v>
      </c>
      <c r="W270" s="44">
        <f>IFERROR(SUM(W259:W268),"0")</f>
        <v>1255.8</v>
      </c>
      <c r="X270" s="43"/>
      <c r="Y270" s="68"/>
      <c r="Z270" s="68"/>
    </row>
    <row r="271" spans="1:53" ht="14.25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1250</v>
      </c>
      <c r="W332" s="56">
        <f t="shared" ref="W332:W339" si="17">IFERROR(IF(V332="",0,CEILING((V332/$H332),1)*$H332),"")</f>
        <v>1260</v>
      </c>
      <c r="X332" s="42">
        <f>IFERROR(IF(W332=0,"",ROUNDUP(W332/H332,0)*0.02175),"")</f>
        <v>1.827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83.333333333333329</v>
      </c>
      <c r="W340" s="44">
        <f>IFERROR(W332/H332,"0")+IFERROR(W333/H333,"0")+IFERROR(W334/H334,"0")+IFERROR(W335/H335,"0")+IFERROR(W336/H336,"0")+IFERROR(W337/H337,"0")+IFERROR(W338/H338,"0")+IFERROR(W339/H339,"0")</f>
        <v>84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1.827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1250</v>
      </c>
      <c r="W341" s="44">
        <f>IFERROR(SUM(W332:W339),"0")</f>
        <v>1260</v>
      </c>
      <c r="X341" s="43"/>
      <c r="Y341" s="68"/>
      <c r="Z341" s="68"/>
    </row>
    <row r="342" spans="1:53" ht="14.25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2500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2515.8000000000002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2629.4230769230771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2645.9579999999996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5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5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2754.4230769230771</v>
      </c>
      <c r="W525" s="44">
        <f>GrossWeightTotalR+PalletQtyTotalR*25</f>
        <v>2770.9579999999996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243.58974358974359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245</v>
      </c>
      <c r="X526" s="43"/>
      <c r="Y526" s="68"/>
      <c r="Z526" s="68"/>
    </row>
    <row r="527" spans="1:53" ht="14.25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5.3287499999999994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1255.8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1260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