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3D91FBF-6924-48B3-8192-6E242AFFA7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AE612" i="1" s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Y542" i="1"/>
  <c r="X542" i="1"/>
  <c r="BP541" i="1"/>
  <c r="BO541" i="1"/>
  <c r="BN541" i="1"/>
  <c r="BM541" i="1"/>
  <c r="Z541" i="1"/>
  <c r="Z542" i="1" s="1"/>
  <c r="Y541" i="1"/>
  <c r="Y543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Y523" i="1" s="1"/>
  <c r="P521" i="1"/>
  <c r="X519" i="1"/>
  <c r="X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Y461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Z357" i="1" s="1"/>
  <c r="Y356" i="1"/>
  <c r="P356" i="1"/>
  <c r="X353" i="1"/>
  <c r="Y352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Y346" i="1" s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3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U612" i="1" s="1"/>
  <c r="P310" i="1"/>
  <c r="X307" i="1"/>
  <c r="X306" i="1"/>
  <c r="BO305" i="1"/>
  <c r="BM305" i="1"/>
  <c r="Y305" i="1"/>
  <c r="Y307" i="1" s="1"/>
  <c r="P305" i="1"/>
  <c r="BP304" i="1"/>
  <c r="BO304" i="1"/>
  <c r="BN304" i="1"/>
  <c r="BM304" i="1"/>
  <c r="Z304" i="1"/>
  <c r="Y304" i="1"/>
  <c r="Y306" i="1" s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Y291" i="1" s="1"/>
  <c r="P287" i="1"/>
  <c r="BP286" i="1"/>
  <c r="BO286" i="1"/>
  <c r="BN286" i="1"/>
  <c r="BM286" i="1"/>
  <c r="Z286" i="1"/>
  <c r="Y286" i="1"/>
  <c r="R612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Y282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M612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50" i="1" s="1"/>
  <c r="P242" i="1"/>
  <c r="BP241" i="1"/>
  <c r="BO241" i="1"/>
  <c r="BN241" i="1"/>
  <c r="BM241" i="1"/>
  <c r="Z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Y237" i="1" s="1"/>
  <c r="P233" i="1"/>
  <c r="BP232" i="1"/>
  <c r="BO232" i="1"/>
  <c r="BN232" i="1"/>
  <c r="BM232" i="1"/>
  <c r="Z232" i="1"/>
  <c r="Y232" i="1"/>
  <c r="Y238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Y23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Z186" i="1" s="1"/>
  <c r="P186" i="1"/>
  <c r="BO185" i="1"/>
  <c r="BM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0" i="1" s="1"/>
  <c r="P177" i="1"/>
  <c r="X175" i="1"/>
  <c r="X174" i="1"/>
  <c r="BO173" i="1"/>
  <c r="BM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4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H612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Y159" i="1" s="1"/>
  <c r="P157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8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Y130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12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12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602" i="1" s="1"/>
  <c r="X23" i="1"/>
  <c r="X606" i="1" s="1"/>
  <c r="BO22" i="1"/>
  <c r="X604" i="1" s="1"/>
  <c r="BM22" i="1"/>
  <c r="X603" i="1" s="1"/>
  <c r="X605" i="1" s="1"/>
  <c r="Y22" i="1"/>
  <c r="B612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6" i="1"/>
  <c r="Y114" i="1"/>
  <c r="Y123" i="1"/>
  <c r="Y129" i="1"/>
  <c r="Y139" i="1"/>
  <c r="Y143" i="1"/>
  <c r="Y150" i="1"/>
  <c r="Y154" i="1"/>
  <c r="Y160" i="1"/>
  <c r="Y167" i="1"/>
  <c r="BN172" i="1"/>
  <c r="Y175" i="1"/>
  <c r="Z178" i="1"/>
  <c r="BN178" i="1"/>
  <c r="Y181" i="1"/>
  <c r="I612" i="1"/>
  <c r="Y193" i="1"/>
  <c r="BP190" i="1"/>
  <c r="BN190" i="1"/>
  <c r="Z190" i="1"/>
  <c r="BP203" i="1"/>
  <c r="BN203" i="1"/>
  <c r="Z203" i="1"/>
  <c r="Z204" i="1" s="1"/>
  <c r="Y205" i="1"/>
  <c r="Y216" i="1"/>
  <c r="BP207" i="1"/>
  <c r="BN207" i="1"/>
  <c r="Z207" i="1"/>
  <c r="BP211" i="1"/>
  <c r="BN211" i="1"/>
  <c r="Z211" i="1"/>
  <c r="Y215" i="1"/>
  <c r="Y229" i="1"/>
  <c r="BP219" i="1"/>
  <c r="BN219" i="1"/>
  <c r="Z219" i="1"/>
  <c r="Z229" i="1" s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Z88" i="1" s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612" i="1"/>
  <c r="Z104" i="1"/>
  <c r="Z106" i="1" s="1"/>
  <c r="BN104" i="1"/>
  <c r="Y107" i="1"/>
  <c r="Z110" i="1"/>
  <c r="Z114" i="1" s="1"/>
  <c r="BN110" i="1"/>
  <c r="Z112" i="1"/>
  <c r="BN112" i="1"/>
  <c r="F612" i="1"/>
  <c r="Z119" i="1"/>
  <c r="Z123" i="1" s="1"/>
  <c r="BN119" i="1"/>
  <c r="Z121" i="1"/>
  <c r="BN121" i="1"/>
  <c r="Y124" i="1"/>
  <c r="Z127" i="1"/>
  <c r="Z129" i="1" s="1"/>
  <c r="BN127" i="1"/>
  <c r="Z133" i="1"/>
  <c r="Z138" i="1" s="1"/>
  <c r="BN133" i="1"/>
  <c r="Z135" i="1"/>
  <c r="BN135" i="1"/>
  <c r="Z137" i="1"/>
  <c r="BN137" i="1"/>
  <c r="Z141" i="1"/>
  <c r="Z143" i="1" s="1"/>
  <c r="BN141" i="1"/>
  <c r="BP141" i="1"/>
  <c r="G612" i="1"/>
  <c r="Z148" i="1"/>
  <c r="Z149" i="1" s="1"/>
  <c r="BN148" i="1"/>
  <c r="Y149" i="1"/>
  <c r="Z152" i="1"/>
  <c r="Z154" i="1" s="1"/>
  <c r="BN152" i="1"/>
  <c r="BP152" i="1"/>
  <c r="Z158" i="1"/>
  <c r="Z159" i="1" s="1"/>
  <c r="BN158" i="1"/>
  <c r="Z163" i="1"/>
  <c r="BN163" i="1"/>
  <c r="BP163" i="1"/>
  <c r="Z165" i="1"/>
  <c r="BN165" i="1"/>
  <c r="Y166" i="1"/>
  <c r="Z169" i="1"/>
  <c r="BN169" i="1"/>
  <c r="BP169" i="1"/>
  <c r="Z171" i="1"/>
  <c r="BN171" i="1"/>
  <c r="Z173" i="1"/>
  <c r="BN173" i="1"/>
  <c r="Z177" i="1"/>
  <c r="BN177" i="1"/>
  <c r="BP177" i="1"/>
  <c r="Z179" i="1"/>
  <c r="BN179" i="1"/>
  <c r="Z185" i="1"/>
  <c r="BN185" i="1"/>
  <c r="BP185" i="1"/>
  <c r="BP186" i="1"/>
  <c r="BN186" i="1"/>
  <c r="BP188" i="1"/>
  <c r="BN188" i="1"/>
  <c r="Z188" i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Z221" i="1"/>
  <c r="BN221" i="1"/>
  <c r="Z223" i="1"/>
  <c r="BN223" i="1"/>
  <c r="Z225" i="1"/>
  <c r="BN225" i="1"/>
  <c r="Z227" i="1"/>
  <c r="BN227" i="1"/>
  <c r="Z233" i="1"/>
  <c r="Z237" i="1" s="1"/>
  <c r="BN233" i="1"/>
  <c r="BP233" i="1"/>
  <c r="Z235" i="1"/>
  <c r="BN235" i="1"/>
  <c r="K612" i="1"/>
  <c r="Z242" i="1"/>
  <c r="Z249" i="1" s="1"/>
  <c r="BN242" i="1"/>
  <c r="BP242" i="1"/>
  <c r="Z244" i="1"/>
  <c r="BN244" i="1"/>
  <c r="Z246" i="1"/>
  <c r="BN246" i="1"/>
  <c r="Z248" i="1"/>
  <c r="BN248" i="1"/>
  <c r="Y249" i="1"/>
  <c r="Z253" i="1"/>
  <c r="Z261" i="1" s="1"/>
  <c r="BN253" i="1"/>
  <c r="BP253" i="1"/>
  <c r="Z255" i="1"/>
  <c r="BN255" i="1"/>
  <c r="Z257" i="1"/>
  <c r="BN257" i="1"/>
  <c r="Z259" i="1"/>
  <c r="BN259" i="1"/>
  <c r="Y262" i="1"/>
  <c r="O612" i="1"/>
  <c r="Z266" i="1"/>
  <c r="Z270" i="1" s="1"/>
  <c r="BN266" i="1"/>
  <c r="BP266" i="1"/>
  <c r="Z268" i="1"/>
  <c r="BN268" i="1"/>
  <c r="Y271" i="1"/>
  <c r="Y276" i="1"/>
  <c r="Q612" i="1"/>
  <c r="Z280" i="1"/>
  <c r="Z282" i="1" s="1"/>
  <c r="BN280" i="1"/>
  <c r="BP280" i="1"/>
  <c r="Y283" i="1"/>
  <c r="Z287" i="1"/>
  <c r="Z291" i="1" s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BN310" i="1"/>
  <c r="BP310" i="1"/>
  <c r="Z312" i="1"/>
  <c r="BN312" i="1"/>
  <c r="Z314" i="1"/>
  <c r="BN314" i="1"/>
  <c r="Z316" i="1"/>
  <c r="BN316" i="1"/>
  <c r="Y317" i="1"/>
  <c r="Z320" i="1"/>
  <c r="BP328" i="1"/>
  <c r="BN328" i="1"/>
  <c r="Z328" i="1"/>
  <c r="Z333" i="1" s="1"/>
  <c r="BP332" i="1"/>
  <c r="BN332" i="1"/>
  <c r="Z332" i="1"/>
  <c r="Y334" i="1"/>
  <c r="Y339" i="1"/>
  <c r="BP336" i="1"/>
  <c r="BN336" i="1"/>
  <c r="Z336" i="1"/>
  <c r="Y347" i="1"/>
  <c r="Z352" i="1"/>
  <c r="BP350" i="1"/>
  <c r="BN350" i="1"/>
  <c r="Z350" i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Z407" i="1"/>
  <c r="BP405" i="1"/>
  <c r="BN405" i="1"/>
  <c r="Z405" i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Z538" i="1"/>
  <c r="BP536" i="1"/>
  <c r="BN536" i="1"/>
  <c r="Z536" i="1"/>
  <c r="Y538" i="1"/>
  <c r="Y261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Z346" i="1"/>
  <c r="BP344" i="1"/>
  <c r="BN344" i="1"/>
  <c r="Z344" i="1"/>
  <c r="Z363" i="1"/>
  <c r="BP361" i="1"/>
  <c r="BN361" i="1"/>
  <c r="Z361" i="1"/>
  <c r="BP371" i="1"/>
  <c r="BN371" i="1"/>
  <c r="Z371" i="1"/>
  <c r="Z377" i="1" s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BP411" i="1"/>
  <c r="BN411" i="1"/>
  <c r="Z411" i="1"/>
  <c r="Z415" i="1" s="1"/>
  <c r="Y415" i="1"/>
  <c r="BP429" i="1"/>
  <c r="BN429" i="1"/>
  <c r="Z429" i="1"/>
  <c r="BP433" i="1"/>
  <c r="BN433" i="1"/>
  <c r="Z433" i="1"/>
  <c r="Z449" i="1" s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Z460" i="1" s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Z494" i="1"/>
  <c r="BP492" i="1"/>
  <c r="BN492" i="1"/>
  <c r="Z492" i="1"/>
  <c r="BP510" i="1"/>
  <c r="BN510" i="1"/>
  <c r="Z510" i="1"/>
  <c r="BP514" i="1"/>
  <c r="BN514" i="1"/>
  <c r="Z514" i="1"/>
  <c r="Z518" i="1" s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70" i="1" l="1"/>
  <c r="Z532" i="1"/>
  <c r="Z582" i="1"/>
  <c r="Z388" i="1"/>
  <c r="Z324" i="1"/>
  <c r="Z317" i="1"/>
  <c r="Z180" i="1"/>
  <c r="Y604" i="1"/>
  <c r="Z215" i="1"/>
  <c r="Z554" i="1"/>
  <c r="Z474" i="1"/>
  <c r="Z401" i="1"/>
  <c r="Z339" i="1"/>
  <c r="Z193" i="1"/>
  <c r="Z174" i="1"/>
  <c r="Z166" i="1"/>
  <c r="Z74" i="1"/>
  <c r="Z59" i="1"/>
  <c r="Z607" i="1" s="1"/>
  <c r="Y606" i="1"/>
  <c r="Y603" i="1"/>
  <c r="Y605" i="1" s="1"/>
  <c r="Y602" i="1"/>
</calcChain>
</file>

<file path=xl/sharedStrings.xml><?xml version="1.0" encoding="utf-8"?>
<sst xmlns="http://schemas.openxmlformats.org/spreadsheetml/2006/main" count="2452" uniqueCount="764">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</sst>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85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0.375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100</v>
      </c>
      <c r="Y53" s="382">
        <f t="shared" ref="Y53:Y58" si="6">IFERROR(IF(X53="",0,CEILING((X53/$H53),1)*$H53),"")</f>
        <v>108</v>
      </c>
      <c r="Z53" s="36">
        <f>IFERROR(IF(Y53=0,"",ROUNDUP(Y53/H53,0)*0.02175),"")</f>
        <v>0.21749999999999997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104.44444444444444</v>
      </c>
      <c r="BN53" s="64">
        <f t="shared" ref="BN53:BN58" si="8">IFERROR(Y53*I53/H53,"0")</f>
        <v>112.8</v>
      </c>
      <c r="BO53" s="64">
        <f t="shared" ref="BO53:BO58" si="9">IFERROR(1/J53*(X53/H53),"0")</f>
        <v>0.16534391534391535</v>
      </c>
      <c r="BP53" s="64">
        <f t="shared" ref="BP53:BP58" si="10">IFERROR(1/J53*(Y53/H53),"0")</f>
        <v>0.17857142857142855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200</v>
      </c>
      <c r="Y56" s="382">
        <f t="shared" si="6"/>
        <v>200</v>
      </c>
      <c r="Z56" s="36">
        <f>IFERROR(IF(Y56=0,"",ROUNDUP(Y56/H56,0)*0.00937),"")</f>
        <v>0.46849999999999997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212</v>
      </c>
      <c r="BN56" s="64">
        <f t="shared" si="8"/>
        <v>212</v>
      </c>
      <c r="BO56" s="64">
        <f t="shared" si="9"/>
        <v>0.41666666666666669</v>
      </c>
      <c r="BP56" s="64">
        <f t="shared" si="10"/>
        <v>0.41666666666666669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59.25925925925926</v>
      </c>
      <c r="Y59" s="383">
        <f>IFERROR(Y53/H53,"0")+IFERROR(Y54/H54,"0")+IFERROR(Y55/H55,"0")+IFERROR(Y56/H56,"0")+IFERROR(Y57/H57,"0")+IFERROR(Y58/H58,"0")</f>
        <v>60</v>
      </c>
      <c r="Z59" s="383">
        <f>IFERROR(IF(Z53="",0,Z53),"0")+IFERROR(IF(Z54="",0,Z54),"0")+IFERROR(IF(Z55="",0,Z55),"0")+IFERROR(IF(Z56="",0,Z56),"0")+IFERROR(IF(Z57="",0,Z57),"0")+IFERROR(IF(Z58="",0,Z58),"0")</f>
        <v>0.68599999999999994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300</v>
      </c>
      <c r="Y60" s="383">
        <f>IFERROR(SUM(Y53:Y58),"0")</f>
        <v>308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200</v>
      </c>
      <c r="Y69" s="382">
        <f t="shared" si="11"/>
        <v>205.20000000000002</v>
      </c>
      <c r="Z69" s="36">
        <f>IFERROR(IF(Y69=0,"",ROUNDUP(Y69/H69,0)*0.02175),"")</f>
        <v>0.41324999999999995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208.88888888888889</v>
      </c>
      <c r="BN69" s="64">
        <f t="shared" si="13"/>
        <v>214.32</v>
      </c>
      <c r="BO69" s="64">
        <f t="shared" si="14"/>
        <v>0.3306878306878307</v>
      </c>
      <c r="BP69" s="64">
        <f t="shared" si="15"/>
        <v>0.33928571428571425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450</v>
      </c>
      <c r="Y73" s="382">
        <f t="shared" si="11"/>
        <v>450</v>
      </c>
      <c r="Z73" s="36">
        <f>IFERROR(IF(Y73=0,"",ROUNDUP(Y73/H73,0)*0.00937),"")</f>
        <v>0.93699999999999994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474</v>
      </c>
      <c r="BN73" s="64">
        <f t="shared" si="13"/>
        <v>474</v>
      </c>
      <c r="BO73" s="64">
        <f t="shared" si="14"/>
        <v>0.83333333333333337</v>
      </c>
      <c r="BP73" s="64">
        <f t="shared" si="15"/>
        <v>0.83333333333333337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118.51851851851852</v>
      </c>
      <c r="Y74" s="383">
        <f>IFERROR(Y68/H68,"0")+IFERROR(Y69/H69,"0")+IFERROR(Y70/H70,"0")+IFERROR(Y71/H71,"0")+IFERROR(Y72/H72,"0")+IFERROR(Y73/H73,"0")</f>
        <v>119</v>
      </c>
      <c r="Z74" s="383">
        <f>IFERROR(IF(Z68="",0,Z68),"0")+IFERROR(IF(Z69="",0,Z69),"0")+IFERROR(IF(Z70="",0,Z70),"0")+IFERROR(IF(Z71="",0,Z71),"0")+IFERROR(IF(Z72="",0,Z72),"0")+IFERROR(IF(Z73="",0,Z73),"0")</f>
        <v>1.35025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650</v>
      </c>
      <c r="Y75" s="383">
        <f>IFERROR(SUM(Y68:Y73),"0")</f>
        <v>655.20000000000005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100</v>
      </c>
      <c r="Y77" s="382">
        <f>IFERROR(IF(X77="",0,CEILING((X77/$H77),1)*$H77),"")</f>
        <v>108</v>
      </c>
      <c r="Z77" s="36">
        <f>IFERROR(IF(Y77=0,"",ROUNDUP(Y77/H77,0)*0.02175),"")</f>
        <v>0.21749999999999997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104.44444444444444</v>
      </c>
      <c r="BN77" s="64">
        <f>IFERROR(Y77*I77/H77,"0")</f>
        <v>112.8</v>
      </c>
      <c r="BO77" s="64">
        <f>IFERROR(1/J77*(X77/H77),"0")</f>
        <v>0.16534391534391535</v>
      </c>
      <c r="BP77" s="64">
        <f>IFERROR(1/J77*(Y77/H77),"0")</f>
        <v>0.17857142857142855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180</v>
      </c>
      <c r="Y78" s="382">
        <f>IFERROR(IF(X78="",0,CEILING((X78/$H78),1)*$H78),"")</f>
        <v>180.9</v>
      </c>
      <c r="Z78" s="36">
        <f>IFERROR(IF(Y78=0,"",ROUNDUP(Y78/H78,0)*0.00753),"")</f>
        <v>0.50451000000000001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193.33333333333331</v>
      </c>
      <c r="BN78" s="64">
        <f>IFERROR(Y78*I78/H78,"0")</f>
        <v>194.29999999999998</v>
      </c>
      <c r="BO78" s="64">
        <f>IFERROR(1/J78*(X78/H78),"0")</f>
        <v>0.42735042735042728</v>
      </c>
      <c r="BP78" s="64">
        <f>IFERROR(1/J78*(Y78/H78),"0")</f>
        <v>0.42948717948717946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75.925925925925924</v>
      </c>
      <c r="Y79" s="383">
        <f>IFERROR(Y77/H77,"0")+IFERROR(Y78/H78,"0")</f>
        <v>77</v>
      </c>
      <c r="Z79" s="383">
        <f>IFERROR(IF(Z77="",0,Z77),"0")+IFERROR(IF(Z78="",0,Z78),"0")</f>
        <v>0.72201000000000004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280</v>
      </c>
      <c r="Y80" s="383">
        <f>IFERROR(SUM(Y77:Y78),"0")</f>
        <v>288.89999999999998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100</v>
      </c>
      <c r="Y103" s="382">
        <f>IFERROR(IF(X103="",0,CEILING((X103/$H103),1)*$H103),"")</f>
        <v>108</v>
      </c>
      <c r="Z103" s="36">
        <f>IFERROR(IF(Y103=0,"",ROUNDUP(Y103/H103,0)*0.02175),"")</f>
        <v>0.21749999999999997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104.44444444444444</v>
      </c>
      <c r="BN103" s="64">
        <f>IFERROR(Y103*I103/H103,"0")</f>
        <v>112.8</v>
      </c>
      <c r="BO103" s="64">
        <f>IFERROR(1/J103*(X103/H103),"0")</f>
        <v>0.16534391534391535</v>
      </c>
      <c r="BP103" s="64">
        <f>IFERROR(1/J103*(Y103/H103),"0")</f>
        <v>0.17857142857142855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675</v>
      </c>
      <c r="Y105" s="382">
        <f>IFERROR(IF(X105="",0,CEILING((X105/$H105),1)*$H105),"")</f>
        <v>675</v>
      </c>
      <c r="Z105" s="36">
        <f>IFERROR(IF(Y105=0,"",ROUNDUP(Y105/H105,0)*0.00937),"")</f>
        <v>1.4055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706.5</v>
      </c>
      <c r="BN105" s="64">
        <f>IFERROR(Y105*I105/H105,"0")</f>
        <v>706.5</v>
      </c>
      <c r="BO105" s="64">
        <f>IFERROR(1/J105*(X105/H105),"0")</f>
        <v>1.25</v>
      </c>
      <c r="BP105" s="64">
        <f>IFERROR(1/J105*(Y105/H105),"0")</f>
        <v>1.25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159.25925925925927</v>
      </c>
      <c r="Y106" s="383">
        <f>IFERROR(Y103/H103,"0")+IFERROR(Y104/H104,"0")+IFERROR(Y105/H105,"0")</f>
        <v>160</v>
      </c>
      <c r="Z106" s="383">
        <f>IFERROR(IF(Z103="",0,Z103),"0")+IFERROR(IF(Z104="",0,Z104),"0")+IFERROR(IF(Z105="",0,Z105),"0")</f>
        <v>1.623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775</v>
      </c>
      <c r="Y107" s="383">
        <f>IFERROR(SUM(Y103:Y105),"0")</f>
        <v>783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160</v>
      </c>
      <c r="Y110" s="382">
        <f>IFERROR(IF(X110="",0,CEILING((X110/$H110),1)*$H110),"")</f>
        <v>168</v>
      </c>
      <c r="Z110" s="36">
        <f>IFERROR(IF(Y110=0,"",ROUNDUP(Y110/H110,0)*0.02175),"")</f>
        <v>0.43499999999999994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170.74285714285713</v>
      </c>
      <c r="BN110" s="64">
        <f>IFERROR(Y110*I110/H110,"0")</f>
        <v>179.28</v>
      </c>
      <c r="BO110" s="64">
        <f>IFERROR(1/J110*(X110/H110),"0")</f>
        <v>0.3401360544217687</v>
      </c>
      <c r="BP110" s="64">
        <f>IFERROR(1/J110*(Y110/H110),"0")</f>
        <v>0.3571428571428571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450</v>
      </c>
      <c r="Y111" s="382">
        <f>IFERROR(IF(X111="",0,CEILING((X111/$H111),1)*$H111),"")</f>
        <v>450.90000000000003</v>
      </c>
      <c r="Z111" s="36">
        <f>IFERROR(IF(Y111=0,"",ROUNDUP(Y111/H111,0)*0.00753),"")</f>
        <v>1.2575100000000001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495.33333333333331</v>
      </c>
      <c r="BN111" s="64">
        <f>IFERROR(Y111*I111/H111,"0")</f>
        <v>496.32400000000001</v>
      </c>
      <c r="BO111" s="64">
        <f>IFERROR(1/J111*(X111/H111),"0")</f>
        <v>1.0683760683760684</v>
      </c>
      <c r="BP111" s="64">
        <f>IFERROR(1/J111*(Y111/H111),"0")</f>
        <v>1.0705128205128205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185.71428571428569</v>
      </c>
      <c r="Y114" s="383">
        <f>IFERROR(Y109/H109,"0")+IFERROR(Y110/H110,"0")+IFERROR(Y111/H111,"0")+IFERROR(Y112/H112,"0")+IFERROR(Y113/H113,"0")</f>
        <v>187</v>
      </c>
      <c r="Z114" s="383">
        <f>IFERROR(IF(Z109="",0,Z109),"0")+IFERROR(IF(Z110="",0,Z110),"0")+IFERROR(IF(Z111="",0,Z111),"0")+IFERROR(IF(Z112="",0,Z112),"0")+IFERROR(IF(Z113="",0,Z113),"0")</f>
        <v>1.69251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610</v>
      </c>
      <c r="Y115" s="383">
        <f>IFERROR(SUM(Y109:Y113),"0")</f>
        <v>618.90000000000009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50</v>
      </c>
      <c r="Y119" s="382">
        <f>IFERROR(IF(X119="",0,CEILING((X119/$H119),1)*$H119),"")</f>
        <v>56</v>
      </c>
      <c r="Z119" s="36">
        <f>IFERROR(IF(Y119=0,"",ROUNDUP(Y119/H119,0)*0.02175),"")</f>
        <v>0.10874999999999999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52.142857142857146</v>
      </c>
      <c r="BN119" s="64">
        <f>IFERROR(Y119*I119/H119,"0")</f>
        <v>58.4</v>
      </c>
      <c r="BO119" s="64">
        <f>IFERROR(1/J119*(X119/H119),"0")</f>
        <v>7.9719387755102039E-2</v>
      </c>
      <c r="BP119" s="64">
        <f>IFERROR(1/J119*(Y119/H119),"0")</f>
        <v>8.9285714285714274E-2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405</v>
      </c>
      <c r="Y121" s="382">
        <f>IFERROR(IF(X121="",0,CEILING((X121/$H121),1)*$H121),"")</f>
        <v>405</v>
      </c>
      <c r="Z121" s="36">
        <f>IFERROR(IF(Y121=0,"",ROUNDUP(Y121/H121,0)*0.00937),"")</f>
        <v>0.84329999999999994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426.6</v>
      </c>
      <c r="BN121" s="64">
        <f>IFERROR(Y121*I121/H121,"0")</f>
        <v>426.6</v>
      </c>
      <c r="BO121" s="64">
        <f>IFERROR(1/J121*(X121/H121),"0")</f>
        <v>0.75</v>
      </c>
      <c r="BP121" s="64">
        <f>IFERROR(1/J121*(Y121/H121),"0")</f>
        <v>0.75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94.464285714285708</v>
      </c>
      <c r="Y123" s="383">
        <f>IFERROR(Y118/H118,"0")+IFERROR(Y119/H119,"0")+IFERROR(Y120/H120,"0")+IFERROR(Y121/H121,"0")+IFERROR(Y122/H122,"0")</f>
        <v>95</v>
      </c>
      <c r="Z123" s="383">
        <f>IFERROR(IF(Z118="",0,Z118),"0")+IFERROR(IF(Z119="",0,Z119),"0")+IFERROR(IF(Z120="",0,Z120),"0")+IFERROR(IF(Z121="",0,Z121),"0")+IFERROR(IF(Z122="",0,Z122),"0")</f>
        <v>0.95204999999999995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455</v>
      </c>
      <c r="Y124" s="383">
        <f>IFERROR(SUM(Y118:Y122),"0")</f>
        <v>461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400</v>
      </c>
      <c r="Y133" s="382">
        <f t="shared" si="21"/>
        <v>403.20000000000005</v>
      </c>
      <c r="Z133" s="36">
        <f>IFERROR(IF(Y133=0,"",ROUNDUP(Y133/H133,0)*0.02175),"")</f>
        <v>1.044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426.57142857142861</v>
      </c>
      <c r="BN133" s="64">
        <f t="shared" si="23"/>
        <v>429.98400000000004</v>
      </c>
      <c r="BO133" s="64">
        <f t="shared" si="24"/>
        <v>0.85034013605442171</v>
      </c>
      <c r="BP133" s="64">
        <f t="shared" si="25"/>
        <v>0.8571428571428571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450</v>
      </c>
      <c r="Y135" s="382">
        <f t="shared" si="21"/>
        <v>450.90000000000003</v>
      </c>
      <c r="Z135" s="36">
        <f>IFERROR(IF(Y135=0,"",ROUNDUP(Y135/H135,0)*0.00753),"")</f>
        <v>1.2575100000000001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495.33333333333331</v>
      </c>
      <c r="BN135" s="64">
        <f t="shared" si="23"/>
        <v>496.32400000000001</v>
      </c>
      <c r="BO135" s="64">
        <f t="shared" si="24"/>
        <v>1.0683760683760684</v>
      </c>
      <c r="BP135" s="64">
        <f t="shared" si="25"/>
        <v>1.0705128205128205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214.28571428571428</v>
      </c>
      <c r="Y138" s="383">
        <f>IFERROR(Y132/H132,"0")+IFERROR(Y133/H133,"0")+IFERROR(Y134/H134,"0")+IFERROR(Y135/H135,"0")+IFERROR(Y136/H136,"0")+IFERROR(Y137/H137,"0")</f>
        <v>215</v>
      </c>
      <c r="Z138" s="383">
        <f>IFERROR(IF(Z132="",0,Z132),"0")+IFERROR(IF(Z133="",0,Z133),"0")+IFERROR(IF(Z134="",0,Z134),"0")+IFERROR(IF(Z135="",0,Z135),"0")+IFERROR(IF(Z136="",0,Z136),"0")+IFERROR(IF(Z137="",0,Z137),"0")</f>
        <v>2.3015100000000004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850</v>
      </c>
      <c r="Y139" s="383">
        <f>IFERROR(SUM(Y132:Y137),"0")</f>
        <v>854.10000000000014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13.2</v>
      </c>
      <c r="Y142" s="382">
        <f>IFERROR(IF(X142="",0,CEILING((X142/$H142),1)*$H142),"")</f>
        <v>13.86</v>
      </c>
      <c r="Z142" s="36">
        <f>IFERROR(IF(Y142=0,"",ROUNDUP(Y142/H142,0)*0.00753),"")</f>
        <v>5.271E-2</v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15.053333333333333</v>
      </c>
      <c r="BN142" s="64">
        <f>IFERROR(Y142*I142/H142,"0")</f>
        <v>15.806000000000001</v>
      </c>
      <c r="BO142" s="64">
        <f>IFERROR(1/J142*(X142/H142),"0")</f>
        <v>4.2735042735042729E-2</v>
      </c>
      <c r="BP142" s="64">
        <f>IFERROR(1/J142*(Y142/H142),"0")</f>
        <v>4.4871794871794872E-2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6.6666666666666661</v>
      </c>
      <c r="Y143" s="383">
        <f>IFERROR(Y141/H141,"0")+IFERROR(Y142/H142,"0")</f>
        <v>7</v>
      </c>
      <c r="Z143" s="383">
        <f>IFERROR(IF(Z141="",0,Z141),"0")+IFERROR(IF(Z142="",0,Z142),"0")</f>
        <v>5.271E-2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13.2</v>
      </c>
      <c r="Y144" s="383">
        <f>IFERROR(SUM(Y141:Y142),"0")</f>
        <v>13.86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100</v>
      </c>
      <c r="Y147" s="382">
        <f>IFERROR(IF(X147="",0,CEILING((X147/$H147),1)*$H147),"")</f>
        <v>102.4</v>
      </c>
      <c r="Z147" s="36">
        <f>IFERROR(IF(Y147=0,"",ROUNDUP(Y147/H147,0)*0.00753),"")</f>
        <v>0.24096000000000001</v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106.25</v>
      </c>
      <c r="BN147" s="64">
        <f>IFERROR(Y147*I147/H147,"0")</f>
        <v>108.8</v>
      </c>
      <c r="BO147" s="64">
        <f>IFERROR(1/J147*(X147/H147),"0")</f>
        <v>0.2003205128205128</v>
      </c>
      <c r="BP147" s="64">
        <f>IFERROR(1/J147*(Y147/H147),"0")</f>
        <v>0.20512820512820512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31.25</v>
      </c>
      <c r="Y149" s="383">
        <f>IFERROR(Y147/H147,"0")+IFERROR(Y148/H148,"0")</f>
        <v>32</v>
      </c>
      <c r="Z149" s="383">
        <f>IFERROR(IF(Z147="",0,Z147),"0")+IFERROR(IF(Z148="",0,Z148),"0")</f>
        <v>0.24096000000000001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100</v>
      </c>
      <c r="Y150" s="383">
        <f>IFERROR(SUM(Y147:Y148),"0")</f>
        <v>102.4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42</v>
      </c>
      <c r="Y153" s="382">
        <f>IFERROR(IF(X153="",0,CEILING((X153/$H153),1)*$H153),"")</f>
        <v>42</v>
      </c>
      <c r="Z153" s="36">
        <f>IFERROR(IF(Y153=0,"",ROUNDUP(Y153/H153,0)*0.00753),"")</f>
        <v>0.11295000000000001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46.32</v>
      </c>
      <c r="BN153" s="64">
        <f>IFERROR(Y153*I153/H153,"0")</f>
        <v>46.32</v>
      </c>
      <c r="BO153" s="64">
        <f>IFERROR(1/J153*(X153/H153),"0")</f>
        <v>9.6153846153846159E-2</v>
      </c>
      <c r="BP153" s="64">
        <f>IFERROR(1/J153*(Y153/H153),"0")</f>
        <v>9.6153846153846159E-2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15.000000000000002</v>
      </c>
      <c r="Y154" s="383">
        <f>IFERROR(Y152/H152,"0")+IFERROR(Y153/H153,"0")</f>
        <v>15.000000000000002</v>
      </c>
      <c r="Z154" s="383">
        <f>IFERROR(IF(Z152="",0,Z152),"0")+IFERROR(IF(Z153="",0,Z153),"0")</f>
        <v>0.11295000000000001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42</v>
      </c>
      <c r="Y155" s="383">
        <f>IFERROR(SUM(Y152:Y153),"0")</f>
        <v>42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132</v>
      </c>
      <c r="Y157" s="382">
        <f>IFERROR(IF(X157="",0,CEILING((X157/$H157),1)*$H157),"")</f>
        <v>132</v>
      </c>
      <c r="Z157" s="36">
        <f>IFERROR(IF(Y157=0,"",ROUNDUP(Y157/H157,0)*0.00753),"")</f>
        <v>0.3765</v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146.39999999999998</v>
      </c>
      <c r="BN157" s="64">
        <f>IFERROR(Y157*I157/H157,"0")</f>
        <v>146.39999999999998</v>
      </c>
      <c r="BO157" s="64">
        <f>IFERROR(1/J157*(X157/H157),"0")</f>
        <v>0.32051282051282048</v>
      </c>
      <c r="BP157" s="64">
        <f>IFERROR(1/J157*(Y157/H157),"0")</f>
        <v>0.32051282051282048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50</v>
      </c>
      <c r="Y159" s="383">
        <f>IFERROR(Y157/H157,"0")+IFERROR(Y158/H158,"0")</f>
        <v>50</v>
      </c>
      <c r="Z159" s="383">
        <f>IFERROR(IF(Z157="",0,Z157),"0")+IFERROR(IF(Z158="",0,Z158),"0")</f>
        <v>0.3765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132</v>
      </c>
      <c r="Y160" s="383">
        <f>IFERROR(SUM(Y157:Y158),"0")</f>
        <v>132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60</v>
      </c>
      <c r="Y164" s="382">
        <f>IFERROR(IF(X164="",0,CEILING((X164/$H164),1)*$H164),"")</f>
        <v>60</v>
      </c>
      <c r="Z164" s="36">
        <f>IFERROR(IF(Y164=0,"",ROUNDUP(Y164/H164,0)*0.00753),"")</f>
        <v>0.15060000000000001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64</v>
      </c>
      <c r="BN164" s="64">
        <f>IFERROR(Y164*I164/H164,"0")</f>
        <v>64</v>
      </c>
      <c r="BO164" s="64">
        <f>IFERROR(1/J164*(X164/H164),"0")</f>
        <v>0.12820512820512819</v>
      </c>
      <c r="BP164" s="64">
        <f>IFERROR(1/J164*(Y164/H164),"0")</f>
        <v>0.12820512820512819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20</v>
      </c>
      <c r="Y166" s="383">
        <f>IFERROR(Y163/H163,"0")+IFERROR(Y164/H164,"0")+IFERROR(Y165/H165,"0")</f>
        <v>20</v>
      </c>
      <c r="Z166" s="383">
        <f>IFERROR(IF(Z163="",0,Z163),"0")+IFERROR(IF(Z164="",0,Z164),"0")+IFERROR(IF(Z165="",0,Z165),"0")</f>
        <v>0.15060000000000001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60</v>
      </c>
      <c r="Y167" s="383">
        <f>IFERROR(SUM(Y163:Y165),"0")</f>
        <v>60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60</v>
      </c>
      <c r="Y179" s="382">
        <f>IFERROR(IF(X179="",0,CEILING((X179/$H179),1)*$H179),"")</f>
        <v>60</v>
      </c>
      <c r="Z179" s="36">
        <f>IFERROR(IF(Y179=0,"",ROUNDUP(Y179/H179,0)*0.00753),"")</f>
        <v>0.15060000000000001</v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65.44</v>
      </c>
      <c r="BN179" s="64">
        <f>IFERROR(Y179*I179/H179,"0")</f>
        <v>65.44</v>
      </c>
      <c r="BO179" s="64">
        <f>IFERROR(1/J179*(X179/H179),"0")</f>
        <v>0.12820512820512819</v>
      </c>
      <c r="BP179" s="64">
        <f>IFERROR(1/J179*(Y179/H179),"0")</f>
        <v>0.12820512820512819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20</v>
      </c>
      <c r="Y180" s="383">
        <f>IFERROR(Y177/H177,"0")+IFERROR(Y178/H178,"0")+IFERROR(Y179/H179,"0")</f>
        <v>20</v>
      </c>
      <c r="Z180" s="383">
        <f>IFERROR(IF(Z177="",0,Z177),"0")+IFERROR(IF(Z178="",0,Z178),"0")+IFERROR(IF(Z179="",0,Z179),"0")</f>
        <v>0.15060000000000001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60</v>
      </c>
      <c r="Y181" s="383">
        <f>IFERROR(SUM(Y177:Y179),"0")</f>
        <v>60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30</v>
      </c>
      <c r="Y186" s="382">
        <f t="shared" si="26"/>
        <v>33.6</v>
      </c>
      <c r="Z186" s="36">
        <f>IFERROR(IF(Y186=0,"",ROUNDUP(Y186/H186,0)*0.00753),"")</f>
        <v>6.0240000000000002E-2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31.857142857142858</v>
      </c>
      <c r="BN186" s="64">
        <f t="shared" si="28"/>
        <v>35.68</v>
      </c>
      <c r="BO186" s="64">
        <f t="shared" si="29"/>
        <v>4.5787545787545784E-2</v>
      </c>
      <c r="BP186" s="64">
        <f t="shared" si="30"/>
        <v>5.128205128205128E-2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210</v>
      </c>
      <c r="Y188" s="382">
        <f t="shared" si="26"/>
        <v>210</v>
      </c>
      <c r="Z188" s="36">
        <f>IFERROR(IF(Y188=0,"",ROUNDUP(Y188/H188,0)*0.00502),"")</f>
        <v>0.502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223</v>
      </c>
      <c r="BN188" s="64">
        <f t="shared" si="28"/>
        <v>223</v>
      </c>
      <c r="BO188" s="64">
        <f t="shared" si="29"/>
        <v>0.42735042735042739</v>
      </c>
      <c r="BP188" s="64">
        <f t="shared" si="30"/>
        <v>0.42735042735042739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175</v>
      </c>
      <c r="Y189" s="382">
        <f t="shared" si="26"/>
        <v>176.4</v>
      </c>
      <c r="Z189" s="36">
        <f>IFERROR(IF(Y189=0,"",ROUNDUP(Y189/H189,0)*0.00502),"")</f>
        <v>0.42168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185.83333333333331</v>
      </c>
      <c r="BN189" s="64">
        <f t="shared" si="28"/>
        <v>187.32</v>
      </c>
      <c r="BO189" s="64">
        <f t="shared" si="29"/>
        <v>0.35612535612535612</v>
      </c>
      <c r="BP189" s="64">
        <f t="shared" si="30"/>
        <v>0.35897435897435903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280</v>
      </c>
      <c r="Y190" s="382">
        <f t="shared" si="26"/>
        <v>281.40000000000003</v>
      </c>
      <c r="Z190" s="36">
        <f>IFERROR(IF(Y190=0,"",ROUNDUP(Y190/H190,0)*0.00502),"")</f>
        <v>0.67268000000000006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293.33333333333331</v>
      </c>
      <c r="BN190" s="64">
        <f t="shared" si="28"/>
        <v>294.80000000000007</v>
      </c>
      <c r="BO190" s="64">
        <f t="shared" si="29"/>
        <v>0.56980056980056981</v>
      </c>
      <c r="BP190" s="64">
        <f t="shared" si="30"/>
        <v>0.57264957264957272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323.8095238095238</v>
      </c>
      <c r="Y193" s="383">
        <f>IFERROR(Y185/H185,"0")+IFERROR(Y186/H186,"0")+IFERROR(Y187/H187,"0")+IFERROR(Y188/H188,"0")+IFERROR(Y189/H189,"0")+IFERROR(Y190/H190,"0")+IFERROR(Y191/H191,"0")+IFERROR(Y192/H192,"0")</f>
        <v>326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1.6566000000000001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695</v>
      </c>
      <c r="Y194" s="383">
        <f>IFERROR(SUM(Y185:Y192),"0")</f>
        <v>701.40000000000009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120</v>
      </c>
      <c r="Y207" s="382">
        <f t="shared" ref="Y207:Y214" si="31">IFERROR(IF(X207="",0,CEILING((X207/$H207),1)*$H207),"")</f>
        <v>124.2</v>
      </c>
      <c r="Z207" s="36">
        <f>IFERROR(IF(Y207=0,"",ROUNDUP(Y207/H207,0)*0.00937),"")</f>
        <v>0.21551000000000001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124.66666666666667</v>
      </c>
      <c r="BN207" s="64">
        <f t="shared" ref="BN207:BN214" si="33">IFERROR(Y207*I207/H207,"0")</f>
        <v>129.03</v>
      </c>
      <c r="BO207" s="64">
        <f t="shared" ref="BO207:BO214" si="34">IFERROR(1/J207*(X207/H207),"0")</f>
        <v>0.18518518518518517</v>
      </c>
      <c r="BP207" s="64">
        <f t="shared" ref="BP207:BP214" si="35">IFERROR(1/J207*(Y207/H207),"0")</f>
        <v>0.19166666666666665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100</v>
      </c>
      <c r="Y208" s="382">
        <f t="shared" si="31"/>
        <v>102.60000000000001</v>
      </c>
      <c r="Z208" s="36">
        <f>IFERROR(IF(Y208=0,"",ROUNDUP(Y208/H208,0)*0.00937),"")</f>
        <v>0.17802999999999999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103.88888888888889</v>
      </c>
      <c r="BN208" s="64">
        <f t="shared" si="33"/>
        <v>106.59000000000002</v>
      </c>
      <c r="BO208" s="64">
        <f t="shared" si="34"/>
        <v>0.15432098765432098</v>
      </c>
      <c r="BP208" s="64">
        <f t="shared" si="35"/>
        <v>0.15833333333333333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400</v>
      </c>
      <c r="Y209" s="382">
        <f t="shared" si="31"/>
        <v>405</v>
      </c>
      <c r="Z209" s="36">
        <f>IFERROR(IF(Y209=0,"",ROUNDUP(Y209/H209,0)*0.00937),"")</f>
        <v>0.70274999999999999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415.55555555555554</v>
      </c>
      <c r="BN209" s="64">
        <f t="shared" si="33"/>
        <v>420.75</v>
      </c>
      <c r="BO209" s="64">
        <f t="shared" si="34"/>
        <v>0.61728395061728392</v>
      </c>
      <c r="BP209" s="64">
        <f t="shared" si="35"/>
        <v>0.625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150</v>
      </c>
      <c r="Y210" s="382">
        <f t="shared" si="31"/>
        <v>151.20000000000002</v>
      </c>
      <c r="Z210" s="36">
        <f>IFERROR(IF(Y210=0,"",ROUNDUP(Y210/H210,0)*0.00937),"")</f>
        <v>0.26235999999999998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155.83333333333331</v>
      </c>
      <c r="BN210" s="64">
        <f t="shared" si="33"/>
        <v>157.08000000000001</v>
      </c>
      <c r="BO210" s="64">
        <f t="shared" si="34"/>
        <v>0.23148148148148145</v>
      </c>
      <c r="BP210" s="64">
        <f t="shared" si="35"/>
        <v>0.23333333333333334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142.59259259259258</v>
      </c>
      <c r="Y215" s="383">
        <f>IFERROR(Y207/H207,"0")+IFERROR(Y208/H208,"0")+IFERROR(Y209/H209,"0")+IFERROR(Y210/H210,"0")+IFERROR(Y211/H211,"0")+IFERROR(Y212/H212,"0")+IFERROR(Y213/H213,"0")+IFERROR(Y214/H214,"0")</f>
        <v>145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1.3586499999999999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770</v>
      </c>
      <c r="Y216" s="383">
        <f>IFERROR(SUM(Y207:Y214),"0")</f>
        <v>783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140</v>
      </c>
      <c r="Y221" s="382">
        <f t="shared" si="36"/>
        <v>147.89999999999998</v>
      </c>
      <c r="Z221" s="36">
        <f>IFERROR(IF(Y221=0,"",ROUNDUP(Y221/H221,0)*0.02175),"")</f>
        <v>0.36974999999999997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149.07586206896551</v>
      </c>
      <c r="BN221" s="64">
        <f t="shared" si="38"/>
        <v>157.48799999999997</v>
      </c>
      <c r="BO221" s="64">
        <f t="shared" si="39"/>
        <v>0.28735632183908044</v>
      </c>
      <c r="BP221" s="64">
        <f t="shared" si="40"/>
        <v>0.30357142857142855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440</v>
      </c>
      <c r="Y222" s="382">
        <f t="shared" si="36"/>
        <v>441.59999999999997</v>
      </c>
      <c r="Z222" s="36">
        <f t="shared" ref="Z222:Z228" si="41">IFERROR(IF(Y222=0,"",ROUNDUP(Y222/H222,0)*0.00753),"")</f>
        <v>1.3855200000000001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493.16666666666663</v>
      </c>
      <c r="BN222" s="64">
        <f t="shared" si="38"/>
        <v>494.96000000000004</v>
      </c>
      <c r="BO222" s="64">
        <f t="shared" si="39"/>
        <v>1.1752136752136753</v>
      </c>
      <c r="BP222" s="64">
        <f t="shared" si="40"/>
        <v>1.1794871794871795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520</v>
      </c>
      <c r="Y224" s="382">
        <f t="shared" si="36"/>
        <v>520.79999999999995</v>
      </c>
      <c r="Z224" s="36">
        <f t="shared" si="41"/>
        <v>1.63401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578.93333333333339</v>
      </c>
      <c r="BN224" s="64">
        <f t="shared" si="38"/>
        <v>579.82399999999996</v>
      </c>
      <c r="BO224" s="64">
        <f t="shared" si="39"/>
        <v>1.3888888888888891</v>
      </c>
      <c r="BP224" s="64">
        <f t="shared" si="40"/>
        <v>1.391025641025641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160</v>
      </c>
      <c r="Y227" s="382">
        <f t="shared" si="36"/>
        <v>160.79999999999998</v>
      </c>
      <c r="Z227" s="36">
        <f t="shared" si="41"/>
        <v>0.50451000000000001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178.13333333333335</v>
      </c>
      <c r="BN227" s="64">
        <f t="shared" si="38"/>
        <v>179.024</v>
      </c>
      <c r="BO227" s="64">
        <f t="shared" si="39"/>
        <v>0.42735042735042739</v>
      </c>
      <c r="BP227" s="64">
        <f t="shared" si="40"/>
        <v>0.42948717948717946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400</v>
      </c>
      <c r="Y228" s="382">
        <f t="shared" si="36"/>
        <v>400.8</v>
      </c>
      <c r="Z228" s="36">
        <f t="shared" si="41"/>
        <v>1.2575100000000001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446.33333333333337</v>
      </c>
      <c r="BN228" s="64">
        <f t="shared" si="38"/>
        <v>447.226</v>
      </c>
      <c r="BO228" s="64">
        <f t="shared" si="39"/>
        <v>1.0683760683760684</v>
      </c>
      <c r="BP228" s="64">
        <f t="shared" si="40"/>
        <v>1.0705128205128205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649.42528735632186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652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5.1513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1660</v>
      </c>
      <c r="Y230" s="383">
        <f>IFERROR(SUM(Y218:Y228),"0")</f>
        <v>1671.8999999999999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60</v>
      </c>
      <c r="Y235" s="382">
        <f>IFERROR(IF(X235="",0,CEILING((X235/$H235),1)*$H235),"")</f>
        <v>60</v>
      </c>
      <c r="Z235" s="36">
        <f>IFERROR(IF(Y235=0,"",ROUNDUP(Y235/H235,0)*0.00753),"")</f>
        <v>0.18825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66.800000000000011</v>
      </c>
      <c r="BN235" s="64">
        <f>IFERROR(Y235*I235/H235,"0")</f>
        <v>66.800000000000011</v>
      </c>
      <c r="BO235" s="64">
        <f>IFERROR(1/J235*(X235/H235),"0")</f>
        <v>0.16025641025641024</v>
      </c>
      <c r="BP235" s="64">
        <f>IFERROR(1/J235*(Y235/H235),"0")</f>
        <v>0.16025641025641024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100</v>
      </c>
      <c r="Y236" s="382">
        <f>IFERROR(IF(X236="",0,CEILING((X236/$H236),1)*$H236),"")</f>
        <v>100.8</v>
      </c>
      <c r="Z236" s="36">
        <f>IFERROR(IF(Y236=0,"",ROUNDUP(Y236/H236,0)*0.00753),"")</f>
        <v>0.31625999999999999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111.33333333333333</v>
      </c>
      <c r="BN236" s="64">
        <f>IFERROR(Y236*I236/H236,"0")</f>
        <v>112.224</v>
      </c>
      <c r="BO236" s="64">
        <f>IFERROR(1/J236*(X236/H236),"0")</f>
        <v>0.26709401709401709</v>
      </c>
      <c r="BP236" s="64">
        <f>IFERROR(1/J236*(Y236/H236),"0")</f>
        <v>0.26923076923076922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66.666666666666671</v>
      </c>
      <c r="Y237" s="383">
        <f>IFERROR(Y232/H232,"0")+IFERROR(Y233/H233,"0")+IFERROR(Y234/H234,"0")+IFERROR(Y235/H235,"0")+IFERROR(Y236/H236,"0")</f>
        <v>67</v>
      </c>
      <c r="Z237" s="383">
        <f>IFERROR(IF(Z232="",0,Z232),"0")+IFERROR(IF(Z233="",0,Z233),"0")+IFERROR(IF(Z234="",0,Z234),"0")+IFERROR(IF(Z235="",0,Z235),"0")+IFERROR(IF(Z236="",0,Z236),"0")</f>
        <v>0.50451000000000001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160</v>
      </c>
      <c r="Y238" s="383">
        <f>IFERROR(SUM(Y232:Y236),"0")</f>
        <v>160.80000000000001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200</v>
      </c>
      <c r="Y245" s="382">
        <f t="shared" si="42"/>
        <v>208.79999999999998</v>
      </c>
      <c r="Z245" s="36">
        <f>IFERROR(IF(Y245=0,"",ROUNDUP(Y245/H245,0)*0.02175),"")</f>
        <v>0.39149999999999996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208.27586206896552</v>
      </c>
      <c r="BN245" s="64">
        <f t="shared" si="44"/>
        <v>217.43999999999997</v>
      </c>
      <c r="BO245" s="64">
        <f t="shared" si="45"/>
        <v>0.30788177339901479</v>
      </c>
      <c r="BP245" s="64">
        <f t="shared" si="46"/>
        <v>0.3214285714285714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52</v>
      </c>
      <c r="Y248" s="382">
        <f t="shared" si="42"/>
        <v>52</v>
      </c>
      <c r="Z248" s="36">
        <f>IFERROR(IF(Y248=0,"",ROUNDUP(Y248/H248,0)*0.00937),"")</f>
        <v>0.12181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55.120000000000005</v>
      </c>
      <c r="BN248" s="64">
        <f t="shared" si="44"/>
        <v>55.120000000000005</v>
      </c>
      <c r="BO248" s="64">
        <f t="shared" si="45"/>
        <v>0.10833333333333334</v>
      </c>
      <c r="BP248" s="64">
        <f t="shared" si="46"/>
        <v>0.10833333333333334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30.241379310344829</v>
      </c>
      <c r="Y249" s="383">
        <f>IFERROR(Y241/H241,"0")+IFERROR(Y242/H242,"0")+IFERROR(Y243/H243,"0")+IFERROR(Y244/H244,"0")+IFERROR(Y245/H245,"0")+IFERROR(Y246/H246,"0")+IFERROR(Y247/H247,"0")+IFERROR(Y248/H248,"0")</f>
        <v>31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0.51330999999999993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252</v>
      </c>
      <c r="Y250" s="383">
        <f>IFERROR(SUM(Y241:Y248),"0")</f>
        <v>260.79999999999995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100</v>
      </c>
      <c r="Y256" s="382">
        <f t="shared" si="47"/>
        <v>104.39999999999999</v>
      </c>
      <c r="Z256" s="36">
        <f>IFERROR(IF(Y256=0,"",ROUNDUP(Y256/H256,0)*0.02175),"")</f>
        <v>0.19574999999999998</v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104.13793103448276</v>
      </c>
      <c r="BN256" s="64">
        <f t="shared" si="49"/>
        <v>108.71999999999998</v>
      </c>
      <c r="BO256" s="64">
        <f t="shared" si="50"/>
        <v>0.1539408866995074</v>
      </c>
      <c r="BP256" s="64">
        <f t="shared" si="51"/>
        <v>0.1607142857142857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60</v>
      </c>
      <c r="Y257" s="382">
        <f t="shared" si="47"/>
        <v>60</v>
      </c>
      <c r="Z257" s="36">
        <f>IFERROR(IF(Y257=0,"",ROUNDUP(Y257/H257,0)*0.00937),"")</f>
        <v>0.14055000000000001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63.6</v>
      </c>
      <c r="BN257" s="64">
        <f t="shared" si="49"/>
        <v>63.6</v>
      </c>
      <c r="BO257" s="64">
        <f t="shared" si="50"/>
        <v>0.125</v>
      </c>
      <c r="BP257" s="64">
        <f t="shared" si="51"/>
        <v>0.125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60</v>
      </c>
      <c r="Y260" s="382">
        <f t="shared" si="47"/>
        <v>60</v>
      </c>
      <c r="Z260" s="36">
        <f>IFERROR(IF(Y260=0,"",ROUNDUP(Y260/H260,0)*0.00937),"")</f>
        <v>0.14055000000000001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63.6</v>
      </c>
      <c r="BN260" s="64">
        <f t="shared" si="49"/>
        <v>63.6</v>
      </c>
      <c r="BO260" s="64">
        <f t="shared" si="50"/>
        <v>0.125</v>
      </c>
      <c r="BP260" s="64">
        <f t="shared" si="51"/>
        <v>0.125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38.620689655172413</v>
      </c>
      <c r="Y261" s="383">
        <f>IFERROR(Y253/H253,"0")+IFERROR(Y254/H254,"0")+IFERROR(Y255/H255,"0")+IFERROR(Y256/H256,"0")+IFERROR(Y257/H257,"0")+IFERROR(Y258/H258,"0")+IFERROR(Y259/H259,"0")+IFERROR(Y260/H260,"0")</f>
        <v>39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0.47685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220</v>
      </c>
      <c r="Y262" s="383">
        <f>IFERROR(SUM(Y253:Y260),"0")</f>
        <v>224.39999999999998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440</v>
      </c>
      <c r="Y288" s="382">
        <f>IFERROR(IF(X288="",0,CEILING((X288/$H288),1)*$H288),"")</f>
        <v>441.59999999999997</v>
      </c>
      <c r="Z288" s="36">
        <f>IFERROR(IF(Y288=0,"",ROUNDUP(Y288/H288,0)*0.00753),"")</f>
        <v>1.3855200000000001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489.86666666666673</v>
      </c>
      <c r="BN288" s="64">
        <f>IFERROR(Y288*I288/H288,"0")</f>
        <v>491.64799999999997</v>
      </c>
      <c r="BO288" s="64">
        <f>IFERROR(1/J288*(X288/H288),"0")</f>
        <v>1.1752136752136753</v>
      </c>
      <c r="BP288" s="64">
        <f>IFERROR(1/J288*(Y288/H288),"0")</f>
        <v>1.1794871794871795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480</v>
      </c>
      <c r="Y289" s="382">
        <f>IFERROR(IF(X289="",0,CEILING((X289/$H289),1)*$H289),"")</f>
        <v>480</v>
      </c>
      <c r="Z289" s="36">
        <f>IFERROR(IF(Y289=0,"",ROUNDUP(Y289/H289,0)*0.00753),"")</f>
        <v>1.506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520</v>
      </c>
      <c r="BN289" s="64">
        <f>IFERROR(Y289*I289/H289,"0")</f>
        <v>520</v>
      </c>
      <c r="BO289" s="64">
        <f>IFERROR(1/J289*(X289/H289),"0")</f>
        <v>1.2820512820512819</v>
      </c>
      <c r="BP289" s="64">
        <f>IFERROR(1/J289*(Y289/H289),"0")</f>
        <v>1.2820512820512819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383.33333333333337</v>
      </c>
      <c r="Y291" s="383">
        <f>IFERROR(Y286/H286,"0")+IFERROR(Y287/H287,"0")+IFERROR(Y288/H288,"0")+IFERROR(Y289/H289,"0")+IFERROR(Y290/H290,"0")</f>
        <v>384</v>
      </c>
      <c r="Z291" s="383">
        <f>IFERROR(IF(Z286="",0,Z286),"0")+IFERROR(IF(Z287="",0,Z287),"0")+IFERROR(IF(Z288="",0,Z288),"0")+IFERROR(IF(Z289="",0,Z289),"0")+IFERROR(IF(Z290="",0,Z290),"0")</f>
        <v>2.8915199999999999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920</v>
      </c>
      <c r="Y292" s="383">
        <f>IFERROR(SUM(Y286:Y290),"0")</f>
        <v>921.59999999999991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140</v>
      </c>
      <c r="Y304" s="382">
        <f>IFERROR(IF(X304="",0,CEILING((X304/$H304),1)*$H304),"")</f>
        <v>140.70000000000002</v>
      </c>
      <c r="Z304" s="36">
        <f>IFERROR(IF(Y304=0,"",ROUNDUP(Y304/H304,0)*0.00502),"")</f>
        <v>0.33634000000000003</v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146.66666666666666</v>
      </c>
      <c r="BN304" s="64">
        <f>IFERROR(Y304*I304/H304,"0")</f>
        <v>147.40000000000003</v>
      </c>
      <c r="BO304" s="64">
        <f>IFERROR(1/J304*(X304/H304),"0")</f>
        <v>0.28490028490028491</v>
      </c>
      <c r="BP304" s="64">
        <f>IFERROR(1/J304*(Y304/H304),"0")</f>
        <v>0.28632478632478636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66.666666666666657</v>
      </c>
      <c r="Y306" s="383">
        <f>IFERROR(Y304/H304,"0")+IFERROR(Y305/H305,"0")</f>
        <v>67</v>
      </c>
      <c r="Z306" s="383">
        <f>IFERROR(IF(Z304="",0,Z304),"0")+IFERROR(IF(Z305="",0,Z305),"0")</f>
        <v>0.33634000000000003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140</v>
      </c>
      <c r="Y307" s="383">
        <f>IFERROR(SUM(Y304:Y305),"0")</f>
        <v>140.70000000000002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20</v>
      </c>
      <c r="Y336" s="382">
        <f>IFERROR(IF(X336="",0,CEILING((X336/$H336),1)*$H336),"")</f>
        <v>25.200000000000003</v>
      </c>
      <c r="Z336" s="36">
        <f>IFERROR(IF(Y336=0,"",ROUNDUP(Y336/H336,0)*0.02175),"")</f>
        <v>6.5250000000000002E-2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21.342857142857142</v>
      </c>
      <c r="BN336" s="64">
        <f>IFERROR(Y336*I336/H336,"0")</f>
        <v>26.892000000000003</v>
      </c>
      <c r="BO336" s="64">
        <f>IFERROR(1/J336*(X336/H336),"0")</f>
        <v>4.2517006802721087E-2</v>
      </c>
      <c r="BP336" s="64">
        <f>IFERROR(1/J336*(Y336/H336),"0")</f>
        <v>5.3571428571428568E-2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200</v>
      </c>
      <c r="Y337" s="382">
        <f>IFERROR(IF(X337="",0,CEILING((X337/$H337),1)*$H337),"")</f>
        <v>202.79999999999998</v>
      </c>
      <c r="Z337" s="36">
        <f>IFERROR(IF(Y337=0,"",ROUNDUP(Y337/H337,0)*0.02175),"")</f>
        <v>0.5655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214.46153846153848</v>
      </c>
      <c r="BN337" s="64">
        <f>IFERROR(Y337*I337/H337,"0")</f>
        <v>217.464</v>
      </c>
      <c r="BO337" s="64">
        <f>IFERROR(1/J337*(X337/H337),"0")</f>
        <v>0.45787545787545786</v>
      </c>
      <c r="BP337" s="64">
        <f>IFERROR(1/J337*(Y337/H337),"0")</f>
        <v>0.46428571428571425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30</v>
      </c>
      <c r="Y338" s="382">
        <f>IFERROR(IF(X338="",0,CEILING((X338/$H338),1)*$H338),"")</f>
        <v>33.6</v>
      </c>
      <c r="Z338" s="36">
        <f>IFERROR(IF(Y338=0,"",ROUNDUP(Y338/H338,0)*0.02175),"")</f>
        <v>8.6999999999999994E-2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32.014285714285712</v>
      </c>
      <c r="BN338" s="64">
        <f>IFERROR(Y338*I338/H338,"0")</f>
        <v>35.856000000000002</v>
      </c>
      <c r="BO338" s="64">
        <f>IFERROR(1/J338*(X338/H338),"0")</f>
        <v>6.377551020408162E-2</v>
      </c>
      <c r="BP338" s="64">
        <f>IFERROR(1/J338*(Y338/H338),"0")</f>
        <v>7.1428571428571425E-2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31.593406593406591</v>
      </c>
      <c r="Y339" s="383">
        <f>IFERROR(Y336/H336,"0")+IFERROR(Y337/H337,"0")+IFERROR(Y338/H338,"0")</f>
        <v>33</v>
      </c>
      <c r="Z339" s="383">
        <f>IFERROR(IF(Z336="",0,Z336),"0")+IFERROR(IF(Z337="",0,Z337),"0")+IFERROR(IF(Z338="",0,Z338),"0")</f>
        <v>0.71775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250</v>
      </c>
      <c r="Y340" s="383">
        <f>IFERROR(SUM(Y336:Y338),"0")</f>
        <v>261.60000000000002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17</v>
      </c>
      <c r="Y344" s="382">
        <f>IFERROR(IF(X344="",0,CEILING((X344/$H344),1)*$H344),"")</f>
        <v>17.849999999999998</v>
      </c>
      <c r="Z344" s="36">
        <f>IFERROR(IF(Y344=0,"",ROUNDUP(Y344/H344,0)*0.00753),"")</f>
        <v>5.271E-2</v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19.833333333333336</v>
      </c>
      <c r="BN344" s="64">
        <f>IFERROR(Y344*I344/H344,"0")</f>
        <v>20.824999999999999</v>
      </c>
      <c r="BO344" s="64">
        <f>IFERROR(1/J344*(X344/H344),"0")</f>
        <v>4.2735042735042736E-2</v>
      </c>
      <c r="BP344" s="64">
        <f>IFERROR(1/J344*(Y344/H344),"0")</f>
        <v>4.4871794871794872E-2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6.666666666666667</v>
      </c>
      <c r="Y346" s="383">
        <f>IFERROR(Y342/H342,"0")+IFERROR(Y343/H343,"0")+IFERROR(Y344/H344,"0")+IFERROR(Y345/H345,"0")</f>
        <v>7</v>
      </c>
      <c r="Z346" s="383">
        <f>IFERROR(IF(Z342="",0,Z342),"0")+IFERROR(IF(Z343="",0,Z343),"0")+IFERROR(IF(Z344="",0,Z344),"0")+IFERROR(IF(Z345="",0,Z345),"0")</f>
        <v>5.271E-2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17</v>
      </c>
      <c r="Y347" s="383">
        <f>IFERROR(SUM(Y342:Y345),"0")</f>
        <v>17.849999999999998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70</v>
      </c>
      <c r="Y349" s="382">
        <f>IFERROR(IF(X349="",0,CEILING((X349/$H349),1)*$H349),"")</f>
        <v>70</v>
      </c>
      <c r="Z349" s="36">
        <f>IFERROR(IF(Y349=0,"",ROUNDUP(Y349/H349,0)*0.00474),"")</f>
        <v>0.16590000000000002</v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78.400000000000006</v>
      </c>
      <c r="BN349" s="64">
        <f>IFERROR(Y349*I349/H349,"0")</f>
        <v>78.400000000000006</v>
      </c>
      <c r="BO349" s="64">
        <f>IFERROR(1/J349*(X349/H349),"0")</f>
        <v>0.14705882352941177</v>
      </c>
      <c r="BP349" s="64">
        <f>IFERROR(1/J349*(Y349/H349),"0")</f>
        <v>0.14705882352941177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70</v>
      </c>
      <c r="Y351" s="382">
        <f>IFERROR(IF(X351="",0,CEILING((X351/$H351),1)*$H351),"")</f>
        <v>70</v>
      </c>
      <c r="Z351" s="36">
        <f>IFERROR(IF(Y351=0,"",ROUNDUP(Y351/H351,0)*0.00474),"")</f>
        <v>0.16590000000000002</v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78.400000000000006</v>
      </c>
      <c r="BN351" s="64">
        <f>IFERROR(Y351*I351/H351,"0")</f>
        <v>78.400000000000006</v>
      </c>
      <c r="BO351" s="64">
        <f>IFERROR(1/J351*(X351/H351),"0")</f>
        <v>0.14705882352941177</v>
      </c>
      <c r="BP351" s="64">
        <f>IFERROR(1/J351*(Y351/H351),"0")</f>
        <v>0.14705882352941177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70</v>
      </c>
      <c r="Y352" s="383">
        <f>IFERROR(Y349/H349,"0")+IFERROR(Y350/H350,"0")+IFERROR(Y351/H351,"0")</f>
        <v>70</v>
      </c>
      <c r="Z352" s="383">
        <f>IFERROR(IF(Z349="",0,Z349),"0")+IFERROR(IF(Z350="",0,Z350),"0")+IFERROR(IF(Z351="",0,Z351),"0")</f>
        <v>0.33180000000000004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140</v>
      </c>
      <c r="Y353" s="383">
        <f>IFERROR(SUM(Y349:Y351),"0")</f>
        <v>140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54</v>
      </c>
      <c r="Y356" s="382">
        <f>IFERROR(IF(X356="",0,CEILING((X356/$H356),1)*$H356),"")</f>
        <v>54</v>
      </c>
      <c r="Z356" s="36">
        <f>IFERROR(IF(Y356=0,"",ROUNDUP(Y356/H356,0)*0.00753),"")</f>
        <v>0.22590000000000002</v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61.44</v>
      </c>
      <c r="BN356" s="64">
        <f>IFERROR(Y356*I356/H356,"0")</f>
        <v>61.44</v>
      </c>
      <c r="BO356" s="64">
        <f>IFERROR(1/J356*(X356/H356),"0")</f>
        <v>0.19230769230769229</v>
      </c>
      <c r="BP356" s="64">
        <f>IFERROR(1/J356*(Y356/H356),"0")</f>
        <v>0.19230769230769229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30</v>
      </c>
      <c r="Y357" s="383">
        <f>IFERROR(Y356/H356,"0")</f>
        <v>30</v>
      </c>
      <c r="Z357" s="383">
        <f>IFERROR(IF(Z356="",0,Z356),"0")</f>
        <v>0.22590000000000002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54</v>
      </c>
      <c r="Y358" s="383">
        <f>IFERROR(SUM(Y356:Y356),"0")</f>
        <v>54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630</v>
      </c>
      <c r="Y361" s="382">
        <f>IFERROR(IF(X361="",0,CEILING((X361/$H361),1)*$H361),"")</f>
        <v>630</v>
      </c>
      <c r="Z361" s="36">
        <f>IFERROR(IF(Y361=0,"",ROUNDUP(Y361/H361,0)*0.00753),"")</f>
        <v>2.2589999999999999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711.59999999999991</v>
      </c>
      <c r="BN361" s="64">
        <f>IFERROR(Y361*I361/H361,"0")</f>
        <v>711.59999999999991</v>
      </c>
      <c r="BO361" s="64">
        <f>IFERROR(1/J361*(X361/H361),"0")</f>
        <v>1.9230769230769229</v>
      </c>
      <c r="BP361" s="64">
        <f>IFERROR(1/J361*(Y361/H361),"0")</f>
        <v>1.9230769230769229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350</v>
      </c>
      <c r="Y362" s="382">
        <f>IFERROR(IF(X362="",0,CEILING((X362/$H362),1)*$H362),"")</f>
        <v>350.7</v>
      </c>
      <c r="Z362" s="36">
        <f>IFERROR(IF(Y362=0,"",ROUNDUP(Y362/H362,0)*0.00753),"")</f>
        <v>1.2575100000000001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393.33333333333331</v>
      </c>
      <c r="BN362" s="64">
        <f>IFERROR(Y362*I362/H362,"0")</f>
        <v>394.11999999999995</v>
      </c>
      <c r="BO362" s="64">
        <f>IFERROR(1/J362*(X362/H362),"0")</f>
        <v>1.0683760683760684</v>
      </c>
      <c r="BP362" s="64">
        <f>IFERROR(1/J362*(Y362/H362),"0")</f>
        <v>1.0705128205128205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466.66666666666663</v>
      </c>
      <c r="Y363" s="383">
        <f>IFERROR(Y360/H360,"0")+IFERROR(Y361/H361,"0")+IFERROR(Y362/H362,"0")</f>
        <v>467</v>
      </c>
      <c r="Z363" s="383">
        <f>IFERROR(IF(Z360="",0,Z360),"0")+IFERROR(IF(Z361="",0,Z361),"0")+IFERROR(IF(Z362="",0,Z362),"0")</f>
        <v>3.5165100000000002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980</v>
      </c>
      <c r="Y364" s="383">
        <f>IFERROR(SUM(Y360:Y362),"0")</f>
        <v>980.7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500</v>
      </c>
      <c r="Y368" s="382">
        <f t="shared" ref="Y368:Y376" si="62">IFERROR(IF(X368="",0,CEILING((X368/$H368),1)*$H368),"")</f>
        <v>510</v>
      </c>
      <c r="Z368" s="36">
        <f>IFERROR(IF(Y368=0,"",ROUNDUP(Y368/H368,0)*0.02175),"")</f>
        <v>0.73949999999999994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516</v>
      </c>
      <c r="BN368" s="64">
        <f t="shared" ref="BN368:BN376" si="64">IFERROR(Y368*I368/H368,"0")</f>
        <v>526.32000000000005</v>
      </c>
      <c r="BO368" s="64">
        <f t="shared" ref="BO368:BO376" si="65">IFERROR(1/J368*(X368/H368),"0")</f>
        <v>0.69444444444444442</v>
      </c>
      <c r="BP368" s="64">
        <f t="shared" ref="BP368:BP376" si="66">IFERROR(1/J368*(Y368/H368),"0")</f>
        <v>0.70833333333333326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700</v>
      </c>
      <c r="Y370" s="382">
        <f t="shared" si="62"/>
        <v>705</v>
      </c>
      <c r="Z370" s="36">
        <f>IFERROR(IF(Y370=0,"",ROUNDUP(Y370/H370,0)*0.02175),"")</f>
        <v>1.0222499999999999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722.4</v>
      </c>
      <c r="BN370" s="64">
        <f t="shared" si="64"/>
        <v>727.56</v>
      </c>
      <c r="BO370" s="64">
        <f t="shared" si="65"/>
        <v>0.9722222222222221</v>
      </c>
      <c r="BP370" s="64">
        <f t="shared" si="66"/>
        <v>0.97916666666666663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1300</v>
      </c>
      <c r="Y372" s="382">
        <f t="shared" si="62"/>
        <v>1305</v>
      </c>
      <c r="Z372" s="36">
        <f>IFERROR(IF(Y372=0,"",ROUNDUP(Y372/H372,0)*0.02175),"")</f>
        <v>1.8922499999999998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1341.6</v>
      </c>
      <c r="BN372" s="64">
        <f t="shared" si="64"/>
        <v>1346.76</v>
      </c>
      <c r="BO372" s="64">
        <f t="shared" si="65"/>
        <v>1.8055555555555556</v>
      </c>
      <c r="BP372" s="64">
        <f t="shared" si="66"/>
        <v>1.8125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25</v>
      </c>
      <c r="Y376" s="382">
        <f t="shared" si="62"/>
        <v>25</v>
      </c>
      <c r="Z376" s="36">
        <f>IFERROR(IF(Y376=0,"",ROUNDUP(Y376/H376,0)*0.00937),"")</f>
        <v>4.6850000000000003E-2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26.05</v>
      </c>
      <c r="BN376" s="64">
        <f t="shared" si="64"/>
        <v>26.05</v>
      </c>
      <c r="BO376" s="64">
        <f t="shared" si="65"/>
        <v>4.1666666666666664E-2</v>
      </c>
      <c r="BP376" s="64">
        <f t="shared" si="66"/>
        <v>4.1666666666666664E-2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171.66666666666669</v>
      </c>
      <c r="Y377" s="383">
        <f>IFERROR(Y368/H368,"0")+IFERROR(Y369/H369,"0")+IFERROR(Y370/H370,"0")+IFERROR(Y371/H371,"0")+IFERROR(Y372/H372,"0")+IFERROR(Y373/H373,"0")+IFERROR(Y374/H374,"0")+IFERROR(Y375/H375,"0")+IFERROR(Y376/H376,"0")</f>
        <v>173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3.7008499999999995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2525</v>
      </c>
      <c r="Y378" s="383">
        <f>IFERROR(SUM(Y368:Y376),"0")</f>
        <v>2545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1300</v>
      </c>
      <c r="Y380" s="382">
        <f>IFERROR(IF(X380="",0,CEILING((X380/$H380),1)*$H380),"")</f>
        <v>1305</v>
      </c>
      <c r="Z380" s="36">
        <f>IFERROR(IF(Y380=0,"",ROUNDUP(Y380/H380,0)*0.02175),"")</f>
        <v>1.8922499999999998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1341.6</v>
      </c>
      <c r="BN380" s="64">
        <f>IFERROR(Y380*I380/H380,"0")</f>
        <v>1346.76</v>
      </c>
      <c r="BO380" s="64">
        <f>IFERROR(1/J380*(X380/H380),"0")</f>
        <v>1.8055555555555556</v>
      </c>
      <c r="BP380" s="64">
        <f>IFERROR(1/J380*(Y380/H380),"0")</f>
        <v>1.8125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20</v>
      </c>
      <c r="Y381" s="382">
        <f>IFERROR(IF(X381="",0,CEILING((X381/$H381),1)*$H381),"")</f>
        <v>20</v>
      </c>
      <c r="Z381" s="36">
        <f>IFERROR(IF(Y381=0,"",ROUNDUP(Y381/H381,0)*0.00937),"")</f>
        <v>4.6850000000000003E-2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21.200000000000003</v>
      </c>
      <c r="BN381" s="64">
        <f>IFERROR(Y381*I381/H381,"0")</f>
        <v>21.200000000000003</v>
      </c>
      <c r="BO381" s="64">
        <f>IFERROR(1/J381*(X381/H381),"0")</f>
        <v>4.1666666666666664E-2</v>
      </c>
      <c r="BP381" s="64">
        <f>IFERROR(1/J381*(Y381/H381),"0")</f>
        <v>4.1666666666666664E-2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91.666666666666671</v>
      </c>
      <c r="Y382" s="383">
        <f>IFERROR(Y380/H380,"0")+IFERROR(Y381/H381,"0")</f>
        <v>92</v>
      </c>
      <c r="Z382" s="383">
        <f>IFERROR(IF(Z380="",0,Z380),"0")+IFERROR(IF(Z381="",0,Z381),"0")</f>
        <v>1.9390999999999998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1320</v>
      </c>
      <c r="Y383" s="383">
        <f>IFERROR(SUM(Y380:Y381),"0")</f>
        <v>1325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50</v>
      </c>
      <c r="Y391" s="382">
        <f>IFERROR(IF(X391="",0,CEILING((X391/$H391),1)*$H391),"")</f>
        <v>54.6</v>
      </c>
      <c r="Z391" s="36">
        <f>IFERROR(IF(Y391=0,"",ROUNDUP(Y391/H391,0)*0.02175),"")</f>
        <v>0.15225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53.61538461538462</v>
      </c>
      <c r="BN391" s="64">
        <f>IFERROR(Y391*I391/H391,"0")</f>
        <v>58.548000000000009</v>
      </c>
      <c r="BO391" s="64">
        <f>IFERROR(1/J391*(X391/H391),"0")</f>
        <v>0.11446886446886446</v>
      </c>
      <c r="BP391" s="64">
        <f>IFERROR(1/J391*(Y391/H391),"0")</f>
        <v>0.125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6.4102564102564106</v>
      </c>
      <c r="Y393" s="383">
        <f>IFERROR(Y391/H391,"0")+IFERROR(Y392/H392,"0")</f>
        <v>7</v>
      </c>
      <c r="Z393" s="383">
        <f>IFERROR(IF(Z391="",0,Z391),"0")+IFERROR(IF(Z392="",0,Z392),"0")</f>
        <v>0.15225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50</v>
      </c>
      <c r="Y394" s="383">
        <f>IFERROR(SUM(Y391:Y392),"0")</f>
        <v>54.6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60</v>
      </c>
      <c r="Y399" s="382">
        <f>IFERROR(IF(X399="",0,CEILING((X399/$H399),1)*$H399),"")</f>
        <v>60</v>
      </c>
      <c r="Z399" s="36">
        <f>IFERROR(IF(Y399=0,"",ROUNDUP(Y399/H399,0)*0.02175),"")</f>
        <v>0.10874999999999999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62.400000000000006</v>
      </c>
      <c r="BN399" s="64">
        <f>IFERROR(Y399*I399/H399,"0")</f>
        <v>62.400000000000006</v>
      </c>
      <c r="BO399" s="64">
        <f>IFERROR(1/J399*(X399/H399),"0")</f>
        <v>8.9285714285714274E-2</v>
      </c>
      <c r="BP399" s="64">
        <f>IFERROR(1/J399*(Y399/H399),"0")</f>
        <v>8.9285714285714274E-2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5</v>
      </c>
      <c r="Y401" s="383">
        <f>IFERROR(Y397/H397,"0")+IFERROR(Y398/H398,"0")+IFERROR(Y399/H399,"0")+IFERROR(Y400/H400,"0")</f>
        <v>5</v>
      </c>
      <c r="Z401" s="383">
        <f>IFERROR(IF(Z397="",0,Z397),"0")+IFERROR(IF(Z398="",0,Z398),"0")+IFERROR(IF(Z399="",0,Z399),"0")+IFERROR(IF(Z400="",0,Z400),"0")</f>
        <v>0.10874999999999999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60</v>
      </c>
      <c r="Y402" s="383">
        <f>IFERROR(SUM(Y397:Y400),"0")</f>
        <v>60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4301031139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4301031303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20</v>
      </c>
      <c r="Y410" s="382">
        <f>IFERROR(IF(X410="",0,CEILING((X410/$H410),1)*$H410),"")</f>
        <v>23.4</v>
      </c>
      <c r="Z410" s="36">
        <f>IFERROR(IF(Y410=0,"",ROUNDUP(Y410/H410,0)*0.02175),"")</f>
        <v>6.5250000000000002E-2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21.446153846153852</v>
      </c>
      <c r="BN410" s="64">
        <f>IFERROR(Y410*I410/H410,"0")</f>
        <v>25.092000000000002</v>
      </c>
      <c r="BO410" s="64">
        <f>IFERROR(1/J410*(X410/H410),"0")</f>
        <v>4.5787545787545791E-2</v>
      </c>
      <c r="BP410" s="64">
        <f>IFERROR(1/J410*(Y410/H410),"0")</f>
        <v>5.3571428571428568E-2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2.5641025641025643</v>
      </c>
      <c r="Y415" s="383">
        <f>IFERROR(Y410/H410,"0")+IFERROR(Y411/H411,"0")+IFERROR(Y412/H412,"0")+IFERROR(Y413/H413,"0")+IFERROR(Y414/H414,"0")</f>
        <v>3</v>
      </c>
      <c r="Z415" s="383">
        <f>IFERROR(IF(Z410="",0,Z410),"0")+IFERROR(IF(Z411="",0,Z411),"0")+IFERROR(IF(Z412="",0,Z412),"0")+IFERROR(IF(Z413="",0,Z413),"0")+IFERROR(IF(Z414="",0,Z414),"0")</f>
        <v>6.5250000000000002E-2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20</v>
      </c>
      <c r="Y416" s="383">
        <f>IFERROR(SUM(Y410:Y414),"0")</f>
        <v>23.4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70</v>
      </c>
      <c r="Y429" s="382">
        <f t="shared" si="67"/>
        <v>71.400000000000006</v>
      </c>
      <c r="Z429" s="36">
        <f>IFERROR(IF(Y429=0,"",ROUNDUP(Y429/H429,0)*0.00753),"")</f>
        <v>0.12801000000000001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73.833333333333329</v>
      </c>
      <c r="BN429" s="64">
        <f t="shared" si="69"/>
        <v>75.31</v>
      </c>
      <c r="BO429" s="64">
        <f t="shared" si="70"/>
        <v>0.10683760683760682</v>
      </c>
      <c r="BP429" s="64">
        <f t="shared" si="71"/>
        <v>0.10897435897435898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60</v>
      </c>
      <c r="Y431" s="382">
        <f t="shared" si="67"/>
        <v>63</v>
      </c>
      <c r="Z431" s="36">
        <f>IFERROR(IF(Y431=0,"",ROUNDUP(Y431/H431,0)*0.00753),"")</f>
        <v>0.11295000000000001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63.28571428571427</v>
      </c>
      <c r="BN431" s="64">
        <f t="shared" si="69"/>
        <v>66.449999999999989</v>
      </c>
      <c r="BO431" s="64">
        <f t="shared" si="70"/>
        <v>9.1575091575091569E-2</v>
      </c>
      <c r="BP431" s="64">
        <f t="shared" si="71"/>
        <v>9.6153846153846145E-2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91</v>
      </c>
      <c r="Y435" s="382">
        <f t="shared" si="67"/>
        <v>92.4</v>
      </c>
      <c r="Z435" s="36">
        <f t="shared" si="72"/>
        <v>0.22088000000000002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96.633333333333326</v>
      </c>
      <c r="BN435" s="64">
        <f t="shared" si="69"/>
        <v>98.12</v>
      </c>
      <c r="BO435" s="64">
        <f t="shared" si="70"/>
        <v>0.18518518518518517</v>
      </c>
      <c r="BP435" s="64">
        <f t="shared" si="71"/>
        <v>0.18803418803418806</v>
      </c>
    </row>
    <row r="436" spans="1:68" ht="27" customHeight="1" x14ac:dyDescent="0.25">
      <c r="A436" s="54" t="s">
        <v>536</v>
      </c>
      <c r="B436" s="54" t="s">
        <v>538</v>
      </c>
      <c r="C436" s="31">
        <v>4301031330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52.5</v>
      </c>
      <c r="Y439" s="382">
        <f t="shared" si="67"/>
        <v>52.5</v>
      </c>
      <c r="Z439" s="36">
        <f t="shared" si="72"/>
        <v>0.1255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55.75</v>
      </c>
      <c r="BN439" s="64">
        <f t="shared" si="69"/>
        <v>55.75</v>
      </c>
      <c r="BO439" s="64">
        <f t="shared" si="70"/>
        <v>0.10683760683760685</v>
      </c>
      <c r="BP439" s="64">
        <f t="shared" si="71"/>
        <v>0.10683760683760685</v>
      </c>
    </row>
    <row r="440" spans="1:68" ht="37.5" customHeight="1" x14ac:dyDescent="0.25">
      <c r="A440" s="54" t="s">
        <v>542</v>
      </c>
      <c r="B440" s="54" t="s">
        <v>544</v>
      </c>
      <c r="C440" s="31">
        <v>4301031331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105</v>
      </c>
      <c r="Y444" s="382">
        <f t="shared" si="67"/>
        <v>105</v>
      </c>
      <c r="Z444" s="36">
        <f t="shared" si="72"/>
        <v>0.251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111.5</v>
      </c>
      <c r="BN444" s="64">
        <f t="shared" si="69"/>
        <v>111.5</v>
      </c>
      <c r="BO444" s="64">
        <f t="shared" si="70"/>
        <v>0.21367521367521369</v>
      </c>
      <c r="BP444" s="64">
        <f t="shared" si="71"/>
        <v>0.21367521367521369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112</v>
      </c>
      <c r="Y448" s="382">
        <f t="shared" si="67"/>
        <v>112.56</v>
      </c>
      <c r="Z448" s="36">
        <f>IFERROR(IF(Y448=0,"",ROUNDUP(Y448/H448,0)*0.00753),"")</f>
        <v>0.50451000000000001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173.33333333333334</v>
      </c>
      <c r="BN448" s="64">
        <f t="shared" si="69"/>
        <v>174.20000000000002</v>
      </c>
      <c r="BO448" s="64">
        <f t="shared" si="70"/>
        <v>0.42735042735042739</v>
      </c>
      <c r="BP448" s="64">
        <f t="shared" si="71"/>
        <v>0.42948717948717946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215.95238095238096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218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1.3428499999999999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490.5</v>
      </c>
      <c r="Y450" s="383">
        <f>IFERROR(SUM(Y428:Y448),"0")</f>
        <v>496.86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6</v>
      </c>
      <c r="Y457" s="382">
        <f>IFERROR(IF(X457="",0,CEILING((X457/$H457),1)*$H457),"")</f>
        <v>6</v>
      </c>
      <c r="Z457" s="36">
        <f>IFERROR(IF(Y457=0,"",ROUNDUP(Y457/H457,0)*0.00627),"")</f>
        <v>3.1350000000000003E-2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9.0000000000000018</v>
      </c>
      <c r="BN457" s="64">
        <f>IFERROR(Y457*I457/H457,"0")</f>
        <v>9.0000000000000018</v>
      </c>
      <c r="BO457" s="64">
        <f>IFERROR(1/J457*(X457/H457),"0")</f>
        <v>2.5000000000000001E-2</v>
      </c>
      <c r="BP457" s="64">
        <f>IFERROR(1/J457*(Y457/H457),"0")</f>
        <v>2.5000000000000001E-2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6</v>
      </c>
      <c r="Y458" s="382">
        <f>IFERROR(IF(X458="",0,CEILING((X458/$H458),1)*$H458),"")</f>
        <v>6</v>
      </c>
      <c r="Z458" s="36">
        <f>IFERROR(IF(Y458=0,"",ROUNDUP(Y458/H458,0)*0.00627),"")</f>
        <v>3.1350000000000003E-2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9.0000000000000018</v>
      </c>
      <c r="BN458" s="64">
        <f>IFERROR(Y458*I458/H458,"0")</f>
        <v>9.0000000000000018</v>
      </c>
      <c r="BO458" s="64">
        <f>IFERROR(1/J458*(X458/H458),"0")</f>
        <v>2.5000000000000001E-2</v>
      </c>
      <c r="BP458" s="64">
        <f>IFERROR(1/J458*(Y458/H458),"0")</f>
        <v>2.5000000000000001E-2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10</v>
      </c>
      <c r="Y460" s="383">
        <f>IFERROR(Y457/H457,"0")+IFERROR(Y458/H458,"0")+IFERROR(Y459/H459,"0")</f>
        <v>10</v>
      </c>
      <c r="Z460" s="383">
        <f>IFERROR(IF(Z457="",0,Z457),"0")+IFERROR(IF(Z458="",0,Z458),"0")+IFERROR(IF(Z459="",0,Z459),"0")</f>
        <v>6.2700000000000006E-2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12</v>
      </c>
      <c r="Y461" s="383">
        <f>IFERROR(SUM(Y457:Y459),"0")</f>
        <v>12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4301031212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45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50</v>
      </c>
      <c r="Y469" s="382">
        <f t="shared" si="73"/>
        <v>50.400000000000006</v>
      </c>
      <c r="Z469" s="36">
        <f>IFERROR(IF(Y469=0,"",ROUNDUP(Y469/H469,0)*0.00753),"")</f>
        <v>9.0359999999999996E-2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52.738095238095234</v>
      </c>
      <c r="BN469" s="64">
        <f t="shared" si="75"/>
        <v>53.160000000000004</v>
      </c>
      <c r="BO469" s="64">
        <f t="shared" si="76"/>
        <v>7.6312576312576319E-2</v>
      </c>
      <c r="BP469" s="64">
        <f t="shared" si="77"/>
        <v>7.6923076923076927E-2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17.5</v>
      </c>
      <c r="Y472" s="382">
        <f t="shared" si="73"/>
        <v>18.900000000000002</v>
      </c>
      <c r="Z472" s="36">
        <f>IFERROR(IF(Y472=0,"",ROUNDUP(Y472/H472,0)*0.00502),"")</f>
        <v>4.5179999999999998E-2</v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18.583333333333332</v>
      </c>
      <c r="BN472" s="64">
        <f t="shared" si="75"/>
        <v>20.07</v>
      </c>
      <c r="BO472" s="64">
        <f t="shared" si="76"/>
        <v>3.5612535612535613E-2</v>
      </c>
      <c r="BP472" s="64">
        <f t="shared" si="77"/>
        <v>3.8461538461538464E-2</v>
      </c>
    </row>
    <row r="473" spans="1:68" ht="27" customHeight="1" x14ac:dyDescent="0.25">
      <c r="A473" s="54" t="s">
        <v>580</v>
      </c>
      <c r="B473" s="54" t="s">
        <v>582</v>
      </c>
      <c r="C473" s="31">
        <v>4301031327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20.238095238095237</v>
      </c>
      <c r="Y474" s="383">
        <f>IFERROR(Y468/H468,"0")+IFERROR(Y469/H469,"0")+IFERROR(Y470/H470,"0")+IFERROR(Y471/H471,"0")+IFERROR(Y472/H472,"0")+IFERROR(Y473/H473,"0")</f>
        <v>21</v>
      </c>
      <c r="Z474" s="383">
        <f>IFERROR(IF(Z468="",0,Z468),"0")+IFERROR(IF(Z469="",0,Z469),"0")+IFERROR(IF(Z470="",0,Z470),"0")+IFERROR(IF(Z471="",0,Z471),"0")+IFERROR(IF(Z472="",0,Z472),"0")+IFERROR(IF(Z473="",0,Z473),"0")</f>
        <v>0.13553999999999999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67.5</v>
      </c>
      <c r="Y475" s="383">
        <f>IFERROR(SUM(Y468:Y473),"0")</f>
        <v>69.300000000000011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15</v>
      </c>
      <c r="Y486" s="382">
        <f>IFERROR(IF(X486="",0,CEILING((X486/$H486),1)*$H486),"")</f>
        <v>15</v>
      </c>
      <c r="Z486" s="36">
        <f>IFERROR(IF(Y486=0,"",ROUNDUP(Y486/H486,0)*0.00627),"")</f>
        <v>3.1350000000000003E-2</v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18</v>
      </c>
      <c r="BN486" s="64">
        <f>IFERROR(Y486*I486/H486,"0")</f>
        <v>18</v>
      </c>
      <c r="BO486" s="64">
        <f>IFERROR(1/J486*(X486/H486),"0")</f>
        <v>2.5000000000000001E-2</v>
      </c>
      <c r="BP486" s="64">
        <f>IFERROR(1/J486*(Y486/H486),"0")</f>
        <v>2.5000000000000001E-2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5</v>
      </c>
      <c r="Y487" s="383">
        <f>IFERROR(Y486/H486,"0")</f>
        <v>5</v>
      </c>
      <c r="Z487" s="383">
        <f>IFERROR(IF(Z486="",0,Z486),"0")</f>
        <v>3.1350000000000003E-2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15</v>
      </c>
      <c r="Y488" s="383">
        <f>IFERROR(SUM(Y486:Y486),"0")</f>
        <v>15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10</v>
      </c>
      <c r="Y492" s="382">
        <f>IFERROR(IF(X492="",0,CEILING((X492/$H492),1)*$H492),"")</f>
        <v>10.799999999999999</v>
      </c>
      <c r="Z492" s="36">
        <f>IFERROR(IF(Y492=0,"",ROUNDUP(Y492/H492,0)*0.00502),"")</f>
        <v>4.5179999999999998E-2</v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10.833333333333334</v>
      </c>
      <c r="BN492" s="64">
        <f>IFERROR(Y492*I492/H492,"0")</f>
        <v>11.7</v>
      </c>
      <c r="BO492" s="64">
        <f>IFERROR(1/J492*(X492/H492),"0")</f>
        <v>3.561253561253562E-2</v>
      </c>
      <c r="BP492" s="64">
        <f>IFERROR(1/J492*(Y492/H492),"0")</f>
        <v>3.8461538461538464E-2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8.3333333333333339</v>
      </c>
      <c r="Y494" s="383">
        <f>IFERROR(Y491/H491,"0")+IFERROR(Y492/H492,"0")+IFERROR(Y493/H493,"0")</f>
        <v>9</v>
      </c>
      <c r="Z494" s="383">
        <f>IFERROR(IF(Z491="",0,Z491),"0")+IFERROR(IF(Z492="",0,Z492),"0")+IFERROR(IF(Z493="",0,Z493),"0")</f>
        <v>4.5179999999999998E-2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10</v>
      </c>
      <c r="Y495" s="383">
        <f>IFERROR(SUM(Y491:Y493),"0")</f>
        <v>10.799999999999999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240</v>
      </c>
      <c r="Y509" s="382">
        <f t="shared" ref="Y509:Y517" si="78">IFERROR(IF(X509="",0,CEILING((X509/$H509),1)*$H509),"")</f>
        <v>242.88000000000002</v>
      </c>
      <c r="Z509" s="36">
        <f t="shared" ref="Z509:Z514" si="79">IFERROR(IF(Y509=0,"",ROUNDUP(Y509/H509,0)*0.01196),"")</f>
        <v>0.55015999999999998</v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256.36363636363632</v>
      </c>
      <c r="BN509" s="64">
        <f t="shared" ref="BN509:BN517" si="81">IFERROR(Y509*I509/H509,"0")</f>
        <v>259.44</v>
      </c>
      <c r="BO509" s="64">
        <f t="shared" ref="BO509:BO517" si="82">IFERROR(1/J509*(X509/H509),"0")</f>
        <v>0.43706293706293708</v>
      </c>
      <c r="BP509" s="64">
        <f t="shared" ref="BP509:BP517" si="83">IFERROR(1/J509*(Y509/H509),"0")</f>
        <v>0.44230769230769235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240</v>
      </c>
      <c r="Y512" s="382">
        <f t="shared" si="78"/>
        <v>242.88000000000002</v>
      </c>
      <c r="Z512" s="36">
        <f t="shared" si="79"/>
        <v>0.55015999999999998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256.36363636363632</v>
      </c>
      <c r="BN512" s="64">
        <f t="shared" si="81"/>
        <v>259.44</v>
      </c>
      <c r="BO512" s="64">
        <f t="shared" si="82"/>
        <v>0.43706293706293708</v>
      </c>
      <c r="BP512" s="64">
        <f t="shared" si="83"/>
        <v>0.44230769230769235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180</v>
      </c>
      <c r="Y515" s="382">
        <f t="shared" si="78"/>
        <v>180</v>
      </c>
      <c r="Z515" s="36">
        <f>IFERROR(IF(Y515=0,"",ROUNDUP(Y515/H515,0)*0.00937),"")</f>
        <v>0.46849999999999997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191.99999999999997</v>
      </c>
      <c r="BN515" s="64">
        <f t="shared" si="81"/>
        <v>191.99999999999997</v>
      </c>
      <c r="BO515" s="64">
        <f t="shared" si="82"/>
        <v>0.41666666666666669</v>
      </c>
      <c r="BP515" s="64">
        <f t="shared" si="83"/>
        <v>0.41666666666666669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210</v>
      </c>
      <c r="Y517" s="382">
        <f t="shared" si="78"/>
        <v>212.4</v>
      </c>
      <c r="Z517" s="36">
        <f>IFERROR(IF(Y517=0,"",ROUNDUP(Y517/H517,0)*0.00937),"")</f>
        <v>0.55283000000000004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224</v>
      </c>
      <c r="BN517" s="64">
        <f t="shared" si="81"/>
        <v>226.56</v>
      </c>
      <c r="BO517" s="64">
        <f t="shared" si="82"/>
        <v>0.48611111111111105</v>
      </c>
      <c r="BP517" s="64">
        <f t="shared" si="83"/>
        <v>0.49166666666666664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199.24242424242425</v>
      </c>
      <c r="Y518" s="383">
        <f>IFERROR(Y509/H509,"0")+IFERROR(Y510/H510,"0")+IFERROR(Y511/H511,"0")+IFERROR(Y512/H512,"0")+IFERROR(Y513/H513,"0")+IFERROR(Y514/H514,"0")+IFERROR(Y515/H515,"0")+IFERROR(Y516/H516,"0")+IFERROR(Y517/H517,"0")</f>
        <v>201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2.1216499999999998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870</v>
      </c>
      <c r="Y519" s="383">
        <f>IFERROR(SUM(Y509:Y517),"0")</f>
        <v>878.16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100</v>
      </c>
      <c r="Y521" s="382">
        <f>IFERROR(IF(X521="",0,CEILING((X521/$H521),1)*$H521),"")</f>
        <v>100.32000000000001</v>
      </c>
      <c r="Z521" s="36">
        <f>IFERROR(IF(Y521=0,"",ROUNDUP(Y521/H521,0)*0.01196),"")</f>
        <v>0.22724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106.81818181818181</v>
      </c>
      <c r="BN521" s="64">
        <f>IFERROR(Y521*I521/H521,"0")</f>
        <v>107.16</v>
      </c>
      <c r="BO521" s="64">
        <f>IFERROR(1/J521*(X521/H521),"0")</f>
        <v>0.18210955710955709</v>
      </c>
      <c r="BP521" s="64">
        <f>IFERROR(1/J521*(Y521/H521),"0")</f>
        <v>0.18269230769230771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18.939393939393938</v>
      </c>
      <c r="Y523" s="383">
        <f>IFERROR(Y521/H521,"0")+IFERROR(Y522/H522,"0")</f>
        <v>19</v>
      </c>
      <c r="Z523" s="383">
        <f>IFERROR(IF(Z521="",0,Z521),"0")+IFERROR(IF(Z522="",0,Z522),"0")</f>
        <v>0.22724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100</v>
      </c>
      <c r="Y524" s="383">
        <f>IFERROR(SUM(Y521:Y522),"0")</f>
        <v>100.32000000000001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90</v>
      </c>
      <c r="Y526" s="382">
        <f t="shared" ref="Y526:Y531" si="84">IFERROR(IF(X526="",0,CEILING((X526/$H526),1)*$H526),"")</f>
        <v>95.04</v>
      </c>
      <c r="Z526" s="36">
        <f>IFERROR(IF(Y526=0,"",ROUNDUP(Y526/H526,0)*0.01196),"")</f>
        <v>0.21528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96.136363636363626</v>
      </c>
      <c r="BN526" s="64">
        <f t="shared" ref="BN526:BN531" si="86">IFERROR(Y526*I526/H526,"0")</f>
        <v>101.52000000000001</v>
      </c>
      <c r="BO526" s="64">
        <f t="shared" ref="BO526:BO531" si="87">IFERROR(1/J526*(X526/H526),"0")</f>
        <v>0.16389860139860138</v>
      </c>
      <c r="BP526" s="64">
        <f t="shared" ref="BP526:BP531" si="88">IFERROR(1/J526*(Y526/H526),"0")</f>
        <v>0.17307692307692307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60</v>
      </c>
      <c r="Y527" s="382">
        <f t="shared" si="84"/>
        <v>63.36</v>
      </c>
      <c r="Z527" s="36">
        <f>IFERROR(IF(Y527=0,"",ROUNDUP(Y527/H527,0)*0.01196),"")</f>
        <v>0.14352000000000001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64.090909090909079</v>
      </c>
      <c r="BN527" s="64">
        <f t="shared" si="86"/>
        <v>67.679999999999993</v>
      </c>
      <c r="BO527" s="64">
        <f t="shared" si="87"/>
        <v>0.10926573426573427</v>
      </c>
      <c r="BP527" s="64">
        <f t="shared" si="88"/>
        <v>0.11538461538461539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120</v>
      </c>
      <c r="Y528" s="382">
        <f t="shared" si="84"/>
        <v>121.44000000000001</v>
      </c>
      <c r="Z528" s="36">
        <f>IFERROR(IF(Y528=0,"",ROUNDUP(Y528/H528,0)*0.01196),"")</f>
        <v>0.27507999999999999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128.18181818181816</v>
      </c>
      <c r="BN528" s="64">
        <f t="shared" si="86"/>
        <v>129.72</v>
      </c>
      <c r="BO528" s="64">
        <f t="shared" si="87"/>
        <v>0.21853146853146854</v>
      </c>
      <c r="BP528" s="64">
        <f t="shared" si="88"/>
        <v>0.22115384615384617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60</v>
      </c>
      <c r="Y529" s="382">
        <f t="shared" si="84"/>
        <v>61.2</v>
      </c>
      <c r="Z529" s="36">
        <f>IFERROR(IF(Y529=0,"",ROUNDUP(Y529/H529,0)*0.00937),"")</f>
        <v>0.15928999999999999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63.999999999999993</v>
      </c>
      <c r="BN529" s="64">
        <f t="shared" si="86"/>
        <v>65.28</v>
      </c>
      <c r="BO529" s="64">
        <f t="shared" si="87"/>
        <v>0.1388888888888889</v>
      </c>
      <c r="BP529" s="64">
        <f t="shared" si="88"/>
        <v>0.14166666666666666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42</v>
      </c>
      <c r="Y530" s="382">
        <f t="shared" si="84"/>
        <v>43.2</v>
      </c>
      <c r="Z530" s="36">
        <f>IFERROR(IF(Y530=0,"",ROUNDUP(Y530/H530,0)*0.00937),"")</f>
        <v>0.11244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44.45</v>
      </c>
      <c r="BN530" s="64">
        <f t="shared" si="86"/>
        <v>45.720000000000006</v>
      </c>
      <c r="BO530" s="64">
        <f t="shared" si="87"/>
        <v>9.722222222222221E-2</v>
      </c>
      <c r="BP530" s="64">
        <f t="shared" si="88"/>
        <v>0.1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24</v>
      </c>
      <c r="Y531" s="382">
        <f t="shared" si="84"/>
        <v>25.2</v>
      </c>
      <c r="Z531" s="36">
        <f>IFERROR(IF(Y531=0,"",ROUNDUP(Y531/H531,0)*0.00937),"")</f>
        <v>6.5589999999999996E-2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25.4</v>
      </c>
      <c r="BN531" s="64">
        <f t="shared" si="86"/>
        <v>26.669999999999998</v>
      </c>
      <c r="BO531" s="64">
        <f t="shared" si="87"/>
        <v>5.5555555555555552E-2</v>
      </c>
      <c r="BP531" s="64">
        <f t="shared" si="88"/>
        <v>5.8333333333333334E-2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86.13636363636364</v>
      </c>
      <c r="Y532" s="383">
        <f>IFERROR(Y526/H526,"0")+IFERROR(Y527/H527,"0")+IFERROR(Y528/H528,"0")+IFERROR(Y529/H529,"0")+IFERROR(Y530/H530,"0")+IFERROR(Y531/H531,"0")</f>
        <v>89</v>
      </c>
      <c r="Z532" s="383">
        <f>IFERROR(IF(Z526="",0,Z526),"0")+IFERROR(IF(Z527="",0,Z527),"0")+IFERROR(IF(Z528="",0,Z528),"0")+IFERROR(IF(Z529="",0,Z529),"0")+IFERROR(IF(Z530="",0,Z530),"0")+IFERROR(IF(Z531="",0,Z531),"0")</f>
        <v>0.97119999999999995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396</v>
      </c>
      <c r="Y533" s="383">
        <f>IFERROR(SUM(Y526:Y531),"0")</f>
        <v>409.44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70</v>
      </c>
      <c r="Y549" s="382">
        <f t="shared" si="89"/>
        <v>72</v>
      </c>
      <c r="Z549" s="36">
        <f>IFERROR(IF(Y549=0,"",ROUNDUP(Y549/H549,0)*0.02175),"")</f>
        <v>0.1305</v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72.8</v>
      </c>
      <c r="BN549" s="64">
        <f t="shared" si="91"/>
        <v>74.88000000000001</v>
      </c>
      <c r="BO549" s="64">
        <f t="shared" si="92"/>
        <v>0.10416666666666666</v>
      </c>
      <c r="BP549" s="64">
        <f t="shared" si="93"/>
        <v>0.10714285714285714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8</v>
      </c>
      <c r="Y551" s="382">
        <f t="shared" si="89"/>
        <v>8</v>
      </c>
      <c r="Z551" s="36">
        <f>IFERROR(IF(Y551=0,"",ROUNDUP(Y551/H551,0)*0.00937),"")</f>
        <v>1.874E-2</v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8.48</v>
      </c>
      <c r="BN551" s="64">
        <f t="shared" si="91"/>
        <v>8.48</v>
      </c>
      <c r="BO551" s="64">
        <f t="shared" si="92"/>
        <v>1.6666666666666666E-2</v>
      </c>
      <c r="BP551" s="64">
        <f t="shared" si="93"/>
        <v>1.6666666666666666E-2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8</v>
      </c>
      <c r="Y552" s="382">
        <f t="shared" si="89"/>
        <v>8</v>
      </c>
      <c r="Z552" s="36">
        <f>IFERROR(IF(Y552=0,"",ROUNDUP(Y552/H552,0)*0.00937),"")</f>
        <v>1.874E-2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8.48</v>
      </c>
      <c r="BN552" s="64">
        <f t="shared" si="91"/>
        <v>8.48</v>
      </c>
      <c r="BO552" s="64">
        <f t="shared" si="92"/>
        <v>1.6666666666666666E-2</v>
      </c>
      <c r="BP552" s="64">
        <f t="shared" si="93"/>
        <v>1.6666666666666666E-2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4</v>
      </c>
      <c r="Y553" s="382">
        <f t="shared" si="89"/>
        <v>4</v>
      </c>
      <c r="Z553" s="36">
        <f>IFERROR(IF(Y553=0,"",ROUNDUP(Y553/H553,0)*0.00937),"")</f>
        <v>9.3699999999999999E-3</v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4.24</v>
      </c>
      <c r="BN553" s="64">
        <f t="shared" si="91"/>
        <v>4.24</v>
      </c>
      <c r="BO553" s="64">
        <f t="shared" si="92"/>
        <v>8.3333333333333332E-3</v>
      </c>
      <c r="BP553" s="64">
        <f t="shared" si="93"/>
        <v>8.3333333333333332E-3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10.833333333333332</v>
      </c>
      <c r="Y554" s="383">
        <f>IFERROR(Y547/H547,"0")+IFERROR(Y548/H548,"0")+IFERROR(Y549/H549,"0")+IFERROR(Y550/H550,"0")+IFERROR(Y551/H551,"0")+IFERROR(Y552/H552,"0")+IFERROR(Y553/H553,"0")</f>
        <v>11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0.17735000000000001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90</v>
      </c>
      <c r="Y555" s="383">
        <f>IFERROR(SUM(Y547:Y553),"0")</f>
        <v>92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4</v>
      </c>
      <c r="Y560" s="382">
        <f>IFERROR(IF(X560="",0,CEILING((X560/$H560),1)*$H560),"")</f>
        <v>4</v>
      </c>
      <c r="Z560" s="36">
        <f>IFERROR(IF(Y560=0,"",ROUNDUP(Y560/H560,0)*0.00937),"")</f>
        <v>9.3699999999999999E-3</v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4.24</v>
      </c>
      <c r="BN560" s="64">
        <f>IFERROR(Y560*I560/H560,"0")</f>
        <v>4.24</v>
      </c>
      <c r="BO560" s="64">
        <f>IFERROR(1/J560*(X560/H560),"0")</f>
        <v>8.3333333333333332E-3</v>
      </c>
      <c r="BP560" s="64">
        <f>IFERROR(1/J560*(Y560/H560),"0")</f>
        <v>8.3333333333333332E-3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1</v>
      </c>
      <c r="Y561" s="383">
        <f>IFERROR(Y557/H557,"0")+IFERROR(Y558/H558,"0")+IFERROR(Y559/H559,"0")+IFERROR(Y560/H560,"0")</f>
        <v>1</v>
      </c>
      <c r="Z561" s="383">
        <f>IFERROR(IF(Z557="",0,Z557),"0")+IFERROR(IF(Z558="",0,Z558),"0")+IFERROR(IF(Z559="",0,Z559),"0")+IFERROR(IF(Z560="",0,Z560),"0")</f>
        <v>9.3699999999999999E-3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4</v>
      </c>
      <c r="Y562" s="383">
        <f>IFERROR(SUM(Y557:Y560),"0")</f>
        <v>4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10</v>
      </c>
      <c r="Y567" s="382">
        <f t="shared" si="94"/>
        <v>12.600000000000001</v>
      </c>
      <c r="Z567" s="36">
        <f>IFERROR(IF(Y567=0,"",ROUNDUP(Y567/H567,0)*0.00753),"")</f>
        <v>2.2589999999999999E-2</v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10.619047619047619</v>
      </c>
      <c r="BN567" s="64">
        <f t="shared" si="96"/>
        <v>13.38</v>
      </c>
      <c r="BO567" s="64">
        <f t="shared" si="97"/>
        <v>1.5262515262515262E-2</v>
      </c>
      <c r="BP567" s="64">
        <f t="shared" si="98"/>
        <v>1.9230769230769232E-2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10</v>
      </c>
      <c r="Y568" s="382">
        <f t="shared" si="94"/>
        <v>12.600000000000001</v>
      </c>
      <c r="Z568" s="36">
        <f>IFERROR(IF(Y568=0,"",ROUNDUP(Y568/H568,0)*0.00753),"")</f>
        <v>2.2589999999999999E-2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10.619047619047619</v>
      </c>
      <c r="BN568" s="64">
        <f t="shared" si="96"/>
        <v>13.38</v>
      </c>
      <c r="BO568" s="64">
        <f t="shared" si="97"/>
        <v>1.5262515262515262E-2</v>
      </c>
      <c r="BP568" s="64">
        <f t="shared" si="98"/>
        <v>1.9230769230769232E-2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4.7619047619047619</v>
      </c>
      <c r="Y570" s="383">
        <f>IFERROR(Y564/H564,"0")+IFERROR(Y565/H565,"0")+IFERROR(Y566/H566,"0")+IFERROR(Y567/H567,"0")+IFERROR(Y568/H568,"0")+IFERROR(Y569/H569,"0")</f>
        <v>6</v>
      </c>
      <c r="Z570" s="383">
        <f>IFERROR(IF(Z564="",0,Z564),"0")+IFERROR(IF(Z565="",0,Z565),"0")+IFERROR(IF(Z566="",0,Z566),"0")+IFERROR(IF(Z567="",0,Z567),"0")+IFERROR(IF(Z568="",0,Z568),"0")+IFERROR(IF(Z569="",0,Z569),"0")</f>
        <v>4.5179999999999998E-2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20</v>
      </c>
      <c r="Y571" s="383">
        <f>IFERROR(SUM(Y564:Y569),"0")</f>
        <v>25.200000000000003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400</v>
      </c>
      <c r="Y573" s="382">
        <f>IFERROR(IF(X573="",0,CEILING((X573/$H573),1)*$H573),"")</f>
        <v>405.59999999999997</v>
      </c>
      <c r="Z573" s="36">
        <f>IFERROR(IF(Y573=0,"",ROUNDUP(Y573/H573,0)*0.02175),"")</f>
        <v>1.131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428.92307692307696</v>
      </c>
      <c r="BN573" s="64">
        <f>IFERROR(Y573*I573/H573,"0")</f>
        <v>434.928</v>
      </c>
      <c r="BO573" s="64">
        <f>IFERROR(1/J573*(X573/H573),"0")</f>
        <v>0.91575091575091572</v>
      </c>
      <c r="BP573" s="64">
        <f>IFERROR(1/J573*(Y573/H573),"0")</f>
        <v>0.92857142857142849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51.282051282051285</v>
      </c>
      <c r="Y575" s="383">
        <f>IFERROR(Y573/H573,"0")+IFERROR(Y574/H574,"0")</f>
        <v>52</v>
      </c>
      <c r="Z575" s="383">
        <f>IFERROR(IF(Z573="",0,Z573),"0")+IFERROR(IF(Z574="",0,Z574),"0")</f>
        <v>1.131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400</v>
      </c>
      <c r="Y576" s="383">
        <f>IFERROR(SUM(Y573:Y574),"0")</f>
        <v>405.59999999999997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10</v>
      </c>
      <c r="Y579" s="382">
        <f>IFERROR(IF(X579="",0,CEILING((X579/$H579),1)*$H579),"")</f>
        <v>15.6</v>
      </c>
      <c r="Z579" s="36">
        <f>IFERROR(IF(Y579=0,"",ROUNDUP(Y579/H579,0)*0.02175),"")</f>
        <v>4.3499999999999997E-2</v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10.615384615384615</v>
      </c>
      <c r="BN579" s="64">
        <f>IFERROR(Y579*I579/H579,"0")</f>
        <v>16.559999999999999</v>
      </c>
      <c r="BO579" s="64">
        <f>IFERROR(1/J579*(X579/H579),"0")</f>
        <v>2.2893772893772896E-2</v>
      </c>
      <c r="BP579" s="64">
        <f>IFERROR(1/J579*(Y579/H579),"0")</f>
        <v>3.5714285714285712E-2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10</v>
      </c>
      <c r="Y581" s="382">
        <f>IFERROR(IF(X581="",0,CEILING((X581/$H581),1)*$H581),"")</f>
        <v>15.6</v>
      </c>
      <c r="Z581" s="36">
        <f>IFERROR(IF(Y581=0,"",ROUNDUP(Y581/H581,0)*0.02175),"")</f>
        <v>4.3499999999999997E-2</v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10.615384615384615</v>
      </c>
      <c r="BN581" s="64">
        <f>IFERROR(Y581*I581/H581,"0")</f>
        <v>16.559999999999999</v>
      </c>
      <c r="BO581" s="64">
        <f>IFERROR(1/J581*(X581/H581),"0")</f>
        <v>2.2893772893772896E-2</v>
      </c>
      <c r="BP581" s="64">
        <f>IFERROR(1/J581*(Y581/H581),"0")</f>
        <v>3.5714285714285712E-2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2.5641025641025643</v>
      </c>
      <c r="Y582" s="383">
        <f>IFERROR(Y578/H578,"0")+IFERROR(Y579/H579,"0")+IFERROR(Y580/H580,"0")+IFERROR(Y581/H581,"0")</f>
        <v>4</v>
      </c>
      <c r="Z582" s="383">
        <f>IFERROR(IF(Z578="",0,Z578),"0")+IFERROR(IF(Z579="",0,Z579),"0")+IFERROR(IF(Z580="",0,Z580),"0")+IFERROR(IF(Z581="",0,Z581),"0")</f>
        <v>8.6999999999999994E-2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20</v>
      </c>
      <c r="Y583" s="383">
        <f>IFERROR(SUM(Y578:Y581),"0")</f>
        <v>31.2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17055.2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17255.990000000002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18264.317790370551</v>
      </c>
      <c r="Y603" s="383">
        <f>IFERROR(SUM(BN22:BN599),"0")</f>
        <v>18476.787000000008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35</v>
      </c>
      <c r="Y604" s="38">
        <f>ROUNDUP(SUM(BP22:BP599),0)</f>
        <v>36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19139.317790370551</v>
      </c>
      <c r="Y605" s="383">
        <f>GrossWeightTotalR+PalletQtyTotalR*25</f>
        <v>19376.787000000008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4268.2178702523534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4301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40.499210000000005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308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944.1</v>
      </c>
      <c r="E612" s="46">
        <f>IFERROR(Y103*1,"0")+IFERROR(Y104*1,"0")+IFERROR(Y105*1,"0")+IFERROR(Y109*1,"0")+IFERROR(Y110*1,"0")+IFERROR(Y111*1,"0")+IFERROR(Y112*1,"0")+IFERROR(Y113*1,"0")</f>
        <v>1401.9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1328.96</v>
      </c>
      <c r="G612" s="46">
        <f>IFERROR(Y147*1,"0")+IFERROR(Y148*1,"0")+IFERROR(Y152*1,"0")+IFERROR(Y153*1,"0")+IFERROR(Y157*1,"0")+IFERROR(Y158*1,"0")</f>
        <v>276.39999999999998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120</v>
      </c>
      <c r="I612" s="46">
        <f>IFERROR(Y185*1,"0")+IFERROR(Y186*1,"0")+IFERROR(Y187*1,"0")+IFERROR(Y188*1,"0")+IFERROR(Y189*1,"0")+IFERROR(Y190*1,"0")+IFERROR(Y191*1,"0")+IFERROR(Y192*1,"0")</f>
        <v>701.40000000000009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2615.7000000000003</v>
      </c>
      <c r="K612" s="46">
        <f>IFERROR(Y241*1,"0")+IFERROR(Y242*1,"0")+IFERROR(Y243*1,"0")+IFERROR(Y244*1,"0")+IFERROR(Y245*1,"0")+IFERROR(Y246*1,"0")+IFERROR(Y247*1,"0")+IFERROR(Y248*1,"0")</f>
        <v>260.79999999999995</v>
      </c>
      <c r="L612" s="374"/>
      <c r="M612" s="46">
        <f>IFERROR(Y253*1,"0")+IFERROR(Y254*1,"0")+IFERROR(Y255*1,"0")+IFERROR(Y256*1,"0")+IFERROR(Y257*1,"0")+IFERROR(Y258*1,"0")+IFERROR(Y259*1,"0")+IFERROR(Y260*1,"0")</f>
        <v>224.39999999999998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921.59999999999991</v>
      </c>
      <c r="S612" s="46">
        <f>IFERROR(Y295*1,"0")</f>
        <v>0</v>
      </c>
      <c r="T612" s="46">
        <f>IFERROR(Y300*1,"0")+IFERROR(Y304*1,"0")+IFERROR(Y305*1,"0")</f>
        <v>140.70000000000002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419.45000000000005</v>
      </c>
      <c r="V612" s="46">
        <f>IFERROR(Y356*1,"0")+IFERROR(Y360*1,"0")+IFERROR(Y361*1,"0")+IFERROR(Y362*1,"0")</f>
        <v>1034.7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3924.6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83.4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508.86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84.300000000000011</v>
      </c>
      <c r="AA612" s="46">
        <f>IFERROR(Y491*1,"0")+IFERROR(Y492*1,"0")+IFERROR(Y493*1,"0")</f>
        <v>10.799999999999999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1387.92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558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fFDfDdYAJWCEDHdjrMZdj6DCDJ/cXBlaTPYj7QFjsxHqk7AgJIyGa+l47ONoDMOPkyd7Ara3Qenl4yvSUwGp8A==" saltValue="Tk/U+0pHrgrrZMTp3dI8O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koVkwOYQ3eidU4hFsh3MODCenT7TzUL+q4HrPW4MiniedTRFvmbU0WDbabHLxj2gatjPel9gRczvQvVCAFfiNA==" saltValue="4tqts/1/XO46rc5WPMmx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1263</vt:i4>
      </vt:variant>
    </vt:vector>
  </HeadingPairs>
  <TitlesOfParts>
    <vt:vector size="12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2024-08-15T10:37:53Z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