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1BEB0D-F3A9-444A-A854-5CCD244CE0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O469" i="1"/>
  <c r="BM469" i="1"/>
  <c r="Y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Y341" i="1" s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BP311" i="1" s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X263" i="1"/>
  <c r="X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BO243" i="1"/>
  <c r="BM243" i="1"/>
  <c r="Y243" i="1"/>
  <c r="P243" i="1"/>
  <c r="BO242" i="1"/>
  <c r="BM242" i="1"/>
  <c r="Y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O87" i="1"/>
  <c r="BM87" i="1"/>
  <c r="Y87" i="1"/>
  <c r="BO86" i="1"/>
  <c r="BM86" i="1"/>
  <c r="Y86" i="1"/>
  <c r="BO85" i="1"/>
  <c r="BM85" i="1"/>
  <c r="Y85" i="1"/>
  <c r="BO84" i="1"/>
  <c r="BM84" i="1"/>
  <c r="Y84" i="1"/>
  <c r="BO83" i="1"/>
  <c r="BM83" i="1"/>
  <c r="Y83" i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607" i="1" s="1"/>
  <c r="BO22" i="1"/>
  <c r="BM22" i="1"/>
  <c r="X604" i="1" s="1"/>
  <c r="Y22" i="1"/>
  <c r="P22" i="1"/>
  <c r="H10" i="1"/>
  <c r="A9" i="1"/>
  <c r="A10" i="1" s="1"/>
  <c r="D7" i="1"/>
  <c r="Q6" i="1"/>
  <c r="P2" i="1"/>
  <c r="BP346" i="1" l="1"/>
  <c r="BN346" i="1"/>
  <c r="Z346" i="1"/>
  <c r="BP375" i="1"/>
  <c r="BN375" i="1"/>
  <c r="Z375" i="1"/>
  <c r="Y421" i="1"/>
  <c r="Y420" i="1"/>
  <c r="BP419" i="1"/>
  <c r="BN419" i="1"/>
  <c r="Z419" i="1"/>
  <c r="Z420" i="1" s="1"/>
  <c r="Y426" i="1"/>
  <c r="BP425" i="1"/>
  <c r="BN425" i="1"/>
  <c r="Z425" i="1"/>
  <c r="Z426" i="1" s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71" i="1"/>
  <c r="BN471" i="1"/>
  <c r="Z471" i="1"/>
  <c r="BP473" i="1"/>
  <c r="BN473" i="1"/>
  <c r="Z473" i="1"/>
  <c r="BP532" i="1"/>
  <c r="BN532" i="1"/>
  <c r="Z532" i="1"/>
  <c r="BP575" i="1"/>
  <c r="BN575" i="1"/>
  <c r="Z575" i="1"/>
  <c r="B613" i="1"/>
  <c r="X605" i="1"/>
  <c r="X603" i="1"/>
  <c r="Z26" i="1"/>
  <c r="BN2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Y75" i="1"/>
  <c r="Z105" i="1"/>
  <c r="BN105" i="1"/>
  <c r="Z106" i="1"/>
  <c r="BN106" i="1"/>
  <c r="Z119" i="1"/>
  <c r="BN119" i="1"/>
  <c r="Y124" i="1"/>
  <c r="Z129" i="1"/>
  <c r="BN129" i="1"/>
  <c r="Z143" i="1"/>
  <c r="BN143" i="1"/>
  <c r="Z165" i="1"/>
  <c r="BN165" i="1"/>
  <c r="Z178" i="1"/>
  <c r="BN178" i="1"/>
  <c r="Z192" i="1"/>
  <c r="BN192" i="1"/>
  <c r="Z213" i="1"/>
  <c r="BN213" i="1"/>
  <c r="Z248" i="1"/>
  <c r="BN248" i="1"/>
  <c r="Z254" i="1"/>
  <c r="BN254" i="1"/>
  <c r="O613" i="1"/>
  <c r="Z275" i="1"/>
  <c r="Z276" i="1" s="1"/>
  <c r="BN275" i="1"/>
  <c r="BP275" i="1"/>
  <c r="Y276" i="1"/>
  <c r="Z280" i="1"/>
  <c r="Z283" i="1" s="1"/>
  <c r="BN280" i="1"/>
  <c r="BP280" i="1"/>
  <c r="Z281" i="1"/>
  <c r="BN281" i="1"/>
  <c r="Z282" i="1"/>
  <c r="BN282" i="1"/>
  <c r="Y283" i="1"/>
  <c r="Z287" i="1"/>
  <c r="BN287" i="1"/>
  <c r="Y292" i="1"/>
  <c r="Z316" i="1"/>
  <c r="BN316" i="1"/>
  <c r="Z317" i="1"/>
  <c r="BN317" i="1"/>
  <c r="BP331" i="1"/>
  <c r="BN331" i="1"/>
  <c r="Z331" i="1"/>
  <c r="Y358" i="1"/>
  <c r="BP357" i="1"/>
  <c r="BN357" i="1"/>
  <c r="Z357" i="1"/>
  <c r="Z358" i="1" s="1"/>
  <c r="BP361" i="1"/>
  <c r="BN361" i="1"/>
  <c r="Z361" i="1"/>
  <c r="BP393" i="1"/>
  <c r="BN393" i="1"/>
  <c r="Z393" i="1"/>
  <c r="BP407" i="1"/>
  <c r="BN407" i="1"/>
  <c r="Z407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70" i="1"/>
  <c r="BN470" i="1"/>
  <c r="Z470" i="1"/>
  <c r="BP472" i="1"/>
  <c r="BN472" i="1"/>
  <c r="Z472" i="1"/>
  <c r="BP518" i="1"/>
  <c r="BN518" i="1"/>
  <c r="Z518" i="1"/>
  <c r="Y577" i="1"/>
  <c r="Y576" i="1"/>
  <c r="BP574" i="1"/>
  <c r="BN574" i="1"/>
  <c r="Z574" i="1"/>
  <c r="Z576" i="1" s="1"/>
  <c r="Y348" i="1"/>
  <c r="X606" i="1"/>
  <c r="Y36" i="1"/>
  <c r="Z28" i="1"/>
  <c r="BN28" i="1"/>
  <c r="Z35" i="1"/>
  <c r="BN35" i="1"/>
  <c r="Z55" i="1"/>
  <c r="BN55" i="1"/>
  <c r="Z70" i="1"/>
  <c r="BN70" i="1"/>
  <c r="Z78" i="1"/>
  <c r="BN78" i="1"/>
  <c r="BP78" i="1"/>
  <c r="Y81" i="1"/>
  <c r="BP84" i="1"/>
  <c r="BN84" i="1"/>
  <c r="Z84" i="1"/>
  <c r="BP86" i="1"/>
  <c r="BN86" i="1"/>
  <c r="Z86" i="1"/>
  <c r="BP88" i="1"/>
  <c r="BN88" i="1"/>
  <c r="Z88" i="1"/>
  <c r="BP98" i="1"/>
  <c r="BN98" i="1"/>
  <c r="Z98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4" i="1"/>
  <c r="BN174" i="1"/>
  <c r="Z174" i="1"/>
  <c r="BP190" i="1"/>
  <c r="BN190" i="1"/>
  <c r="Z190" i="1"/>
  <c r="BP211" i="1"/>
  <c r="BN211" i="1"/>
  <c r="Z211" i="1"/>
  <c r="Y238" i="1"/>
  <c r="BP235" i="1"/>
  <c r="BN235" i="1"/>
  <c r="Z235" i="1"/>
  <c r="BP237" i="1"/>
  <c r="BN237" i="1"/>
  <c r="Z237" i="1"/>
  <c r="BP246" i="1"/>
  <c r="BN246" i="1"/>
  <c r="Z246" i="1"/>
  <c r="BP261" i="1"/>
  <c r="BN261" i="1"/>
  <c r="Z261" i="1"/>
  <c r="Y64" i="1"/>
  <c r="Y90" i="1"/>
  <c r="Y89" i="1"/>
  <c r="BP83" i="1"/>
  <c r="BN83" i="1"/>
  <c r="Z83" i="1"/>
  <c r="BP85" i="1"/>
  <c r="BN85" i="1"/>
  <c r="Z85" i="1"/>
  <c r="BP87" i="1"/>
  <c r="BN87" i="1"/>
  <c r="Z87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6" i="1"/>
  <c r="BP170" i="1"/>
  <c r="BN170" i="1"/>
  <c r="Z170" i="1"/>
  <c r="BP180" i="1"/>
  <c r="BN180" i="1"/>
  <c r="Z180" i="1"/>
  <c r="BP186" i="1"/>
  <c r="BN186" i="1"/>
  <c r="Z186" i="1"/>
  <c r="BP199" i="1"/>
  <c r="BN199" i="1"/>
  <c r="Z199" i="1"/>
  <c r="BP203" i="1"/>
  <c r="BN203" i="1"/>
  <c r="Z203" i="1"/>
  <c r="BP215" i="1"/>
  <c r="BN215" i="1"/>
  <c r="Z215" i="1"/>
  <c r="BP236" i="1"/>
  <c r="BN236" i="1"/>
  <c r="Z236" i="1"/>
  <c r="BP243" i="1"/>
  <c r="BN243" i="1"/>
  <c r="Z243" i="1"/>
  <c r="BP256" i="1"/>
  <c r="BN256" i="1"/>
  <c r="Z256" i="1"/>
  <c r="Y347" i="1"/>
  <c r="BP373" i="1"/>
  <c r="BN373" i="1"/>
  <c r="Z373" i="1"/>
  <c r="BP387" i="1"/>
  <c r="BN387" i="1"/>
  <c r="Z387" i="1"/>
  <c r="BP405" i="1"/>
  <c r="BN405" i="1"/>
  <c r="Z405" i="1"/>
  <c r="BP415" i="1"/>
  <c r="BN415" i="1"/>
  <c r="Z415" i="1"/>
  <c r="BP459" i="1"/>
  <c r="BN459" i="1"/>
  <c r="Z459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95" i="1"/>
  <c r="E613" i="1"/>
  <c r="Y115" i="1"/>
  <c r="Y130" i="1"/>
  <c r="Y140" i="1"/>
  <c r="Y151" i="1"/>
  <c r="Y161" i="1"/>
  <c r="Y167" i="1"/>
  <c r="Y182" i="1"/>
  <c r="Y181" i="1"/>
  <c r="Y195" i="1"/>
  <c r="Y239" i="1"/>
  <c r="R613" i="1"/>
  <c r="Z289" i="1"/>
  <c r="BN289" i="1"/>
  <c r="Z296" i="1"/>
  <c r="Z297" i="1" s="1"/>
  <c r="BN296" i="1"/>
  <c r="BP296" i="1"/>
  <c r="Y297" i="1"/>
  <c r="Z301" i="1"/>
  <c r="Z302" i="1" s="1"/>
  <c r="BN301" i="1"/>
  <c r="BP301" i="1"/>
  <c r="Z305" i="1"/>
  <c r="BN305" i="1"/>
  <c r="BP305" i="1"/>
  <c r="Y308" i="1"/>
  <c r="Z311" i="1"/>
  <c r="BN311" i="1"/>
  <c r="Z312" i="1"/>
  <c r="BN312" i="1"/>
  <c r="Z313" i="1"/>
  <c r="BN313" i="1"/>
  <c r="Z314" i="1"/>
  <c r="BN314" i="1"/>
  <c r="Y318" i="1"/>
  <c r="Z321" i="1"/>
  <c r="BN321" i="1"/>
  <c r="Z329" i="1"/>
  <c r="BN329" i="1"/>
  <c r="Z333" i="1"/>
  <c r="BN333" i="1"/>
  <c r="Z338" i="1"/>
  <c r="BN338" i="1"/>
  <c r="Z343" i="1"/>
  <c r="BN343" i="1"/>
  <c r="BP343" i="1"/>
  <c r="Z344" i="1"/>
  <c r="BN344" i="1"/>
  <c r="Z352" i="1"/>
  <c r="BN352" i="1"/>
  <c r="V613" i="1"/>
  <c r="Y365" i="1"/>
  <c r="Z363" i="1"/>
  <c r="BN363" i="1"/>
  <c r="Y364" i="1"/>
  <c r="Z369" i="1"/>
  <c r="BN369" i="1"/>
  <c r="BP377" i="1"/>
  <c r="BN377" i="1"/>
  <c r="Z377" i="1"/>
  <c r="BP399" i="1"/>
  <c r="BN399" i="1"/>
  <c r="Z399" i="1"/>
  <c r="Y417" i="1"/>
  <c r="BP411" i="1"/>
  <c r="BN411" i="1"/>
  <c r="Z411" i="1"/>
  <c r="BP449" i="1"/>
  <c r="BN449" i="1"/>
  <c r="Z449" i="1"/>
  <c r="Y467" i="1"/>
  <c r="Y466" i="1"/>
  <c r="BP465" i="1"/>
  <c r="BN465" i="1"/>
  <c r="Z465" i="1"/>
  <c r="Z466" i="1" s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Y408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4" i="1"/>
  <c r="BN34" i="1"/>
  <c r="Y37" i="1"/>
  <c r="C613" i="1"/>
  <c r="Z54" i="1"/>
  <c r="BN54" i="1"/>
  <c r="BP54" i="1"/>
  <c r="Z56" i="1"/>
  <c r="BN56" i="1"/>
  <c r="Z58" i="1"/>
  <c r="BN58" i="1"/>
  <c r="Y59" i="1"/>
  <c r="D613" i="1"/>
  <c r="Z69" i="1"/>
  <c r="BN69" i="1"/>
  <c r="BP69" i="1"/>
  <c r="Z71" i="1"/>
  <c r="BN71" i="1"/>
  <c r="Z72" i="1"/>
  <c r="BN72" i="1"/>
  <c r="Z73" i="1"/>
  <c r="BN73" i="1"/>
  <c r="Y76" i="1"/>
  <c r="Z79" i="1"/>
  <c r="BN79" i="1"/>
  <c r="BP79" i="1"/>
  <c r="Z92" i="1"/>
  <c r="BN92" i="1"/>
  <c r="BP92" i="1"/>
  <c r="Z93" i="1"/>
  <c r="BN93" i="1"/>
  <c r="Y94" i="1"/>
  <c r="Z97" i="1"/>
  <c r="BN97" i="1"/>
  <c r="BP97" i="1"/>
  <c r="Z99" i="1"/>
  <c r="BN99" i="1"/>
  <c r="Y100" i="1"/>
  <c r="Z104" i="1"/>
  <c r="Z107" i="1" s="1"/>
  <c r="BN104" i="1"/>
  <c r="BP104" i="1"/>
  <c r="Y108" i="1"/>
  <c r="Z111" i="1"/>
  <c r="Z115" i="1" s="1"/>
  <c r="BN111" i="1"/>
  <c r="BP111" i="1"/>
  <c r="Z113" i="1"/>
  <c r="BN113" i="1"/>
  <c r="F613" i="1"/>
  <c r="Z120" i="1"/>
  <c r="BN120" i="1"/>
  <c r="BP120" i="1"/>
  <c r="Z122" i="1"/>
  <c r="BN122" i="1"/>
  <c r="Y125" i="1"/>
  <c r="Z128" i="1"/>
  <c r="Z130" i="1" s="1"/>
  <c r="BN128" i="1"/>
  <c r="BP128" i="1"/>
  <c r="Z134" i="1"/>
  <c r="BN134" i="1"/>
  <c r="BP134" i="1"/>
  <c r="Z136" i="1"/>
  <c r="BN136" i="1"/>
  <c r="Z138" i="1"/>
  <c r="BN138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BP171" i="1"/>
  <c r="BN171" i="1"/>
  <c r="Z171" i="1"/>
  <c r="Y175" i="1"/>
  <c r="BP179" i="1"/>
  <c r="BN179" i="1"/>
  <c r="Z179" i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Y262" i="1"/>
  <c r="BP255" i="1"/>
  <c r="BN255" i="1"/>
  <c r="Z255" i="1"/>
  <c r="H9" i="1"/>
  <c r="Y24" i="1"/>
  <c r="Y107" i="1"/>
  <c r="H613" i="1"/>
  <c r="Y168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BP234" i="1"/>
  <c r="BN234" i="1"/>
  <c r="Z234" i="1"/>
  <c r="BP244" i="1"/>
  <c r="BN244" i="1"/>
  <c r="Z244" i="1"/>
  <c r="BP247" i="1"/>
  <c r="BN247" i="1"/>
  <c r="Z247" i="1"/>
  <c r="I613" i="1"/>
  <c r="Y194" i="1"/>
  <c r="M613" i="1"/>
  <c r="Z257" i="1"/>
  <c r="BN257" i="1"/>
  <c r="Z260" i="1"/>
  <c r="BN260" i="1"/>
  <c r="Y263" i="1"/>
  <c r="Z266" i="1"/>
  <c r="Z271" i="1" s="1"/>
  <c r="BN266" i="1"/>
  <c r="BP266" i="1"/>
  <c r="Z267" i="1"/>
  <c r="BN267" i="1"/>
  <c r="Z268" i="1"/>
  <c r="BN268" i="1"/>
  <c r="Z269" i="1"/>
  <c r="BN269" i="1"/>
  <c r="Z270" i="1"/>
  <c r="BN270" i="1"/>
  <c r="Y271" i="1"/>
  <c r="Y277" i="1"/>
  <c r="Y284" i="1"/>
  <c r="Z288" i="1"/>
  <c r="Z292" i="1" s="1"/>
  <c r="BN288" i="1"/>
  <c r="BP288" i="1"/>
  <c r="Z290" i="1"/>
  <c r="BN290" i="1"/>
  <c r="Y293" i="1"/>
  <c r="Y298" i="1"/>
  <c r="T613" i="1"/>
  <c r="Y303" i="1"/>
  <c r="Z306" i="1"/>
  <c r="BN306" i="1"/>
  <c r="BP306" i="1"/>
  <c r="U613" i="1"/>
  <c r="Z315" i="1"/>
  <c r="BN315" i="1"/>
  <c r="BP315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BP493" i="1"/>
  <c r="BN493" i="1"/>
  <c r="Z493" i="1"/>
  <c r="Y495" i="1"/>
  <c r="BP529" i="1"/>
  <c r="BN529" i="1"/>
  <c r="Z529" i="1"/>
  <c r="Y533" i="1"/>
  <c r="BP537" i="1"/>
  <c r="BN537" i="1"/>
  <c r="Z537" i="1"/>
  <c r="Y539" i="1"/>
  <c r="Y272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Z340" i="1" s="1"/>
  <c r="BP351" i="1"/>
  <c r="BN351" i="1"/>
  <c r="Z351" i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Y402" i="1"/>
  <c r="BP406" i="1"/>
  <c r="BN406" i="1"/>
  <c r="Z406" i="1"/>
  <c r="BP414" i="1"/>
  <c r="BN414" i="1"/>
  <c r="Z414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3" i="1" l="1"/>
  <c r="Z501" i="1"/>
  <c r="Z408" i="1"/>
  <c r="Z402" i="1"/>
  <c r="Z353" i="1"/>
  <c r="Z539" i="1"/>
  <c r="Z495" i="1"/>
  <c r="Z364" i="1"/>
  <c r="Z318" i="1"/>
  <c r="Z307" i="1"/>
  <c r="Z238" i="1"/>
  <c r="Z181" i="1"/>
  <c r="Z80" i="1"/>
  <c r="Z589" i="1"/>
  <c r="Z378" i="1"/>
  <c r="Z262" i="1"/>
  <c r="Z175" i="1"/>
  <c r="Z139" i="1"/>
  <c r="Z75" i="1"/>
  <c r="Z89" i="1"/>
  <c r="Z416" i="1"/>
  <c r="Z124" i="1"/>
  <c r="Z59" i="1"/>
  <c r="Z36" i="1"/>
  <c r="Z562" i="1"/>
  <c r="Z519" i="1"/>
  <c r="Z450" i="1"/>
  <c r="Z334" i="1"/>
  <c r="Z216" i="1"/>
  <c r="Y603" i="1"/>
  <c r="Y607" i="1"/>
  <c r="Y604" i="1"/>
  <c r="Z571" i="1"/>
  <c r="Z555" i="1"/>
  <c r="Z583" i="1"/>
  <c r="Z475" i="1"/>
  <c r="Z250" i="1"/>
  <c r="Z167" i="1"/>
  <c r="Z100" i="1"/>
  <c r="Z94" i="1"/>
  <c r="Y605" i="1"/>
  <c r="Z608" i="1" l="1"/>
  <c r="Y606" i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<sst xmlns="http://schemas.openxmlformats.org/spreadsheetml/2006/main" count="2543" uniqueCount="846">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</sst>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845</v>
      </c>
      <c r="I5" s="671"/>
      <c r="J5" s="671"/>
      <c r="K5" s="671"/>
      <c r="L5" s="671"/>
      <c r="M5" s="480"/>
      <c r="N5" s="58"/>
      <c r="P5" s="24" t="s">
        <v>10</v>
      </c>
      <c r="Q5" s="735">
        <v>45519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Четверг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5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0.54166666666666663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hidden="1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hidden="1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5" t="s">
        <v>341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6" t="s">
        <v>354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604" t="s">
        <v>360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51" t="s">
        <v>371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3000</v>
      </c>
      <c r="Y328" s="383">
        <f t="shared" ref="Y328:Y333" si="57">IFERROR(IF(X328="",0,CEILING((X328/$H328),1)*$H328),"")</f>
        <v>3003</v>
      </c>
      <c r="Z328" s="36">
        <f>IFERROR(IF(Y328=0,"",ROUNDUP(Y328/H328,0)*0.02175),"")</f>
        <v>8.3737499999999994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3214.6153846153848</v>
      </c>
      <c r="BN328" s="64">
        <f t="shared" ref="BN328:BN333" si="59">IFERROR(Y328*I328/H328,"0")</f>
        <v>3217.83</v>
      </c>
      <c r="BO328" s="64">
        <f t="shared" ref="BO328:BO333" si="60">IFERROR(1/J328*(X328/H328),"0")</f>
        <v>6.8681318681318686</v>
      </c>
      <c r="BP328" s="64">
        <f t="shared" ref="BP328:BP333" si="61">IFERROR(1/J328*(Y328/H328),"0")</f>
        <v>6.875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3</v>
      </c>
      <c r="Y331" s="383">
        <f t="shared" si="57"/>
        <v>3</v>
      </c>
      <c r="Z331" s="36">
        <f>IFERROR(IF(Y331=0,"",ROUNDUP(Y331/H331,0)*0.00753),"")</f>
        <v>7.5300000000000002E-3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3.266</v>
      </c>
      <c r="BN331" s="64">
        <f t="shared" si="59"/>
        <v>3.266</v>
      </c>
      <c r="BO331" s="64">
        <f t="shared" si="60"/>
        <v>6.41025641025641E-3</v>
      </c>
      <c r="BP331" s="64">
        <f t="shared" si="61"/>
        <v>6.41025641025641E-3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385.61538461538464</v>
      </c>
      <c r="Y334" s="384">
        <f>IFERROR(Y328/H328,"0")+IFERROR(Y329/H329,"0")+IFERROR(Y330/H330,"0")+IFERROR(Y331/H331,"0")+IFERROR(Y332/H332,"0")+IFERROR(Y333/H333,"0")</f>
        <v>386</v>
      </c>
      <c r="Z334" s="384">
        <f>IFERROR(IF(Z328="",0,Z328),"0")+IFERROR(IF(Z329="",0,Z329),"0")+IFERROR(IF(Z330="",0,Z330),"0")+IFERROR(IF(Z331="",0,Z331),"0")+IFERROR(IF(Z332="",0,Z332),"0")+IFERROR(IF(Z333="",0,Z333),"0")</f>
        <v>8.3812799999999985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3003</v>
      </c>
      <c r="Y335" s="384">
        <f>IFERROR(SUM(Y328:Y333),"0")</f>
        <v>3006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hidden="1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84">
        <f>IFERROR(Y369/H369,"0")+IFERROR(Y370/H370,"0")+IFERROR(Y371/H371,"0")+IFERROR(Y372/H372,"0")+IFERROR(Y373/H373,"0")+IFERROR(Y374/H374,"0")+IFERROR(Y375/H375,"0")+IFERROR(Y376/H376,"0")+IFERROR(Y377/H377,"0")</f>
        <v>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1.4572499999999999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1000</v>
      </c>
      <c r="Y379" s="384">
        <f>IFERROR(SUM(Y369:Y377),"0")</f>
        <v>1005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1500</v>
      </c>
      <c r="Y381" s="383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100</v>
      </c>
      <c r="Y383" s="384">
        <f>IFERROR(Y381/H381,"0")+IFERROR(Y382/H382,"0")</f>
        <v>100</v>
      </c>
      <c r="Z383" s="384">
        <f>IFERROR(IF(Z381="",0,Z381),"0")+IFERROR(IF(Z382="",0,Z382),"0")</f>
        <v>2.1749999999999998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1500</v>
      </c>
      <c r="Y384" s="384">
        <f>IFERROR(SUM(Y381:Y382),"0")</f>
        <v>1500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30</v>
      </c>
      <c r="Y399" s="383">
        <f>IFERROR(IF(X399="",0,CEILING((X399/$H399),1)*$H399),"")</f>
        <v>32.400000000000006</v>
      </c>
      <c r="Z399" s="36">
        <f>IFERROR(IF(Y399=0,"",ROUNDUP(Y399/H399,0)*0.02175),"")</f>
        <v>6.5250000000000002E-2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31.333333333333329</v>
      </c>
      <c r="BN399" s="64">
        <f>IFERROR(Y399*I399/H399,"0")</f>
        <v>33.840000000000003</v>
      </c>
      <c r="BO399" s="64">
        <f>IFERROR(1/J399*(X399/H399),"0")</f>
        <v>4.96031746031746E-2</v>
      </c>
      <c r="BP399" s="64">
        <f>IFERROR(1/J399*(Y399/H399),"0")</f>
        <v>5.3571428571428575E-2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2.7777777777777777</v>
      </c>
      <c r="Y402" s="384">
        <f>IFERROR(Y398/H398,"0")+IFERROR(Y399/H399,"0")+IFERROR(Y400/H400,"0")+IFERROR(Y401/H401,"0")</f>
        <v>3.0000000000000004</v>
      </c>
      <c r="Z402" s="384">
        <f>IFERROR(IF(Z398="",0,Z398),"0")+IFERROR(IF(Z399="",0,Z399),"0")+IFERROR(IF(Z400="",0,Z400),"0")+IFERROR(IF(Z401="",0,Z401),"0")</f>
        <v>6.5250000000000002E-2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30</v>
      </c>
      <c r="Y403" s="384">
        <f>IFERROR(SUM(Y398:Y401),"0")</f>
        <v>32.400000000000006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hidden="1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hidden="1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">
        <v>584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7" t="s">
        <v>588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5" t="s">
        <v>592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22" t="s">
        <v>596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60" t="s">
        <v>600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">
        <v>611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hidden="1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hidden="1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63" t="s">
        <v>633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643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idden="1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hidden="1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hidden="1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hidden="1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300</v>
      </c>
      <c r="Y569" s="383">
        <f t="shared" si="94"/>
        <v>302.40000000000003</v>
      </c>
      <c r="Z569" s="36">
        <f>IFERROR(IF(Y569=0,"",ROUNDUP(Y569/H569,0)*0.00753),"")</f>
        <v>0.54215999999999998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318.57142857142856</v>
      </c>
      <c r="BN569" s="64">
        <f t="shared" si="96"/>
        <v>321.12</v>
      </c>
      <c r="BO569" s="64">
        <f t="shared" si="97"/>
        <v>0.45787545787545786</v>
      </c>
      <c r="BP569" s="64">
        <f t="shared" si="98"/>
        <v>0.46153846153846151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71.428571428571431</v>
      </c>
      <c r="Y571" s="384">
        <f>IFERROR(Y565/H565,"0")+IFERROR(Y566/H566,"0")+IFERROR(Y567/H567,"0")+IFERROR(Y568/H568,"0")+IFERROR(Y569/H569,"0")+IFERROR(Y570/H570,"0")</f>
        <v>72</v>
      </c>
      <c r="Z571" s="384">
        <f>IFERROR(IF(Z565="",0,Z565),"0")+IFERROR(IF(Z566="",0,Z566),"0")+IFERROR(IF(Z567="",0,Z567),"0")+IFERROR(IF(Z568="",0,Z568),"0")+IFERROR(IF(Z569="",0,Z569),"0")+IFERROR(IF(Z570="",0,Z570),"0")</f>
        <v>0.54215999999999998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300</v>
      </c>
      <c r="Y572" s="384">
        <f>IFERROR(SUM(Y565:Y570),"0")</f>
        <v>302.40000000000003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7</v>
      </c>
      <c r="Y574" s="383">
        <f>IFERROR(IF(X574="",0,CEILING((X574/$H574),1)*$H574),"")</f>
        <v>7.8</v>
      </c>
      <c r="Z574" s="36">
        <f>IFERROR(IF(Y574=0,"",ROUNDUP(Y574/H574,0)*0.02175),"")</f>
        <v>2.1749999999999999E-2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7.5061538461538468</v>
      </c>
      <c r="BN574" s="64">
        <f>IFERROR(Y574*I574/H574,"0")</f>
        <v>8.3640000000000008</v>
      </c>
      <c r="BO574" s="64">
        <f>IFERROR(1/J574*(X574/H574),"0")</f>
        <v>1.6025641025641024E-2</v>
      </c>
      <c r="BP574" s="64">
        <f>IFERROR(1/J574*(Y574/H574),"0")</f>
        <v>1.7857142857142856E-2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0.89743589743589747</v>
      </c>
      <c r="Y576" s="384">
        <f>IFERROR(Y574/H574,"0")+IFERROR(Y575/H575,"0")</f>
        <v>1</v>
      </c>
      <c r="Z576" s="384">
        <f>IFERROR(IF(Z574="",0,Z574),"0")+IFERROR(IF(Z575="",0,Z575),"0")</f>
        <v>2.1749999999999999E-2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7</v>
      </c>
      <c r="Y577" s="384">
        <f>IFERROR(SUM(Y574:Y575),"0")</f>
        <v>7.8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5840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5853.5999999999995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6155.2923003663</v>
      </c>
      <c r="Y604" s="384">
        <f>IFERROR(SUM(BN22:BN600),"0")</f>
        <v>6169.58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11</v>
      </c>
      <c r="Y605" s="38">
        <f>ROUNDUP(SUM(BP22:BP600),0)</f>
        <v>11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6430.2923003663</v>
      </c>
      <c r="Y606" s="384">
        <f>GrossWeightTotalR+PalletQtyTotalR*25</f>
        <v>6444.58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627.38583638583646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629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12.642690000000002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3006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2505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32.400000000000006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310.20000000000005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0"/>
        <filter val="1 000,00"/>
        <filter val="1 500,00"/>
        <filter val="100,00"/>
        <filter val="11"/>
        <filter val="2,78"/>
        <filter val="3 000,00"/>
        <filter val="3 003,00"/>
        <filter val="3,00"/>
        <filter val="30,00"/>
        <filter val="300,00"/>
        <filter val="385,62"/>
        <filter val="5 840,00"/>
        <filter val="6 155,29"/>
        <filter val="6 430,29"/>
        <filter val="627,39"/>
        <filter val="66,67"/>
        <filter val="7,00"/>
        <filter val="71,43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