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5C11C7-7E7C-480F-8251-7CBB2BE588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BO469" i="1"/>
  <c r="BM469" i="1"/>
  <c r="Y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O281" i="1"/>
  <c r="BM281" i="1"/>
  <c r="Y281" i="1"/>
  <c r="BO280" i="1"/>
  <c r="BM280" i="1"/>
  <c r="Y280" i="1"/>
  <c r="P280" i="1"/>
  <c r="X277" i="1"/>
  <c r="X276" i="1"/>
  <c r="BO275" i="1"/>
  <c r="BM275" i="1"/>
  <c r="Y275" i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X239" i="1"/>
  <c r="X238" i="1"/>
  <c r="BO237" i="1"/>
  <c r="BM237" i="1"/>
  <c r="Y237" i="1"/>
  <c r="BO236" i="1"/>
  <c r="BM236" i="1"/>
  <c r="Y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O221" i="1"/>
  <c r="BM221" i="1"/>
  <c r="Y221" i="1"/>
  <c r="P221" i="1"/>
  <c r="BO220" i="1"/>
  <c r="BM220" i="1"/>
  <c r="Y220" i="1"/>
  <c r="BP220" i="1" s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BO92" i="1"/>
  <c r="BM92" i="1"/>
  <c r="Y92" i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X81" i="1"/>
  <c r="X80" i="1"/>
  <c r="BO79" i="1"/>
  <c r="BM79" i="1"/>
  <c r="Y79" i="1"/>
  <c r="BP79" i="1" s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BO62" i="1"/>
  <c r="BM62" i="1"/>
  <c r="Y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46" i="1" l="1"/>
  <c r="BN346" i="1"/>
  <c r="Z346" i="1"/>
  <c r="BP375" i="1"/>
  <c r="BN375" i="1"/>
  <c r="Z375" i="1"/>
  <c r="Y421" i="1"/>
  <c r="Y420" i="1"/>
  <c r="BP419" i="1"/>
  <c r="BN419" i="1"/>
  <c r="Z419" i="1"/>
  <c r="Z420" i="1" s="1"/>
  <c r="Y426" i="1"/>
  <c r="BP425" i="1"/>
  <c r="BN425" i="1"/>
  <c r="Z425" i="1"/>
  <c r="Z426" i="1" s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7" i="1"/>
  <c r="BN447" i="1"/>
  <c r="Z447" i="1"/>
  <c r="BP471" i="1"/>
  <c r="BN471" i="1"/>
  <c r="Z471" i="1"/>
  <c r="BP473" i="1"/>
  <c r="BN473" i="1"/>
  <c r="Z473" i="1"/>
  <c r="BP532" i="1"/>
  <c r="BN532" i="1"/>
  <c r="Z532" i="1"/>
  <c r="BP575" i="1"/>
  <c r="BN575" i="1"/>
  <c r="Z575" i="1"/>
  <c r="Z58" i="1"/>
  <c r="BN58" i="1"/>
  <c r="D613" i="1"/>
  <c r="Y89" i="1"/>
  <c r="Y95" i="1"/>
  <c r="Z99" i="1"/>
  <c r="BN99" i="1"/>
  <c r="Z113" i="1"/>
  <c r="BN113" i="1"/>
  <c r="F613" i="1"/>
  <c r="Z134" i="1"/>
  <c r="BN134" i="1"/>
  <c r="Z149" i="1"/>
  <c r="BN149" i="1"/>
  <c r="Z166" i="1"/>
  <c r="BN166" i="1"/>
  <c r="Z178" i="1"/>
  <c r="BN178" i="1"/>
  <c r="Z190" i="1"/>
  <c r="BN190" i="1"/>
  <c r="Z209" i="1"/>
  <c r="BN209" i="1"/>
  <c r="Z219" i="1"/>
  <c r="BN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Z233" i="1"/>
  <c r="BN233" i="1"/>
  <c r="Z243" i="1"/>
  <c r="BN243" i="1"/>
  <c r="Z246" i="1"/>
  <c r="BN246" i="1"/>
  <c r="Z256" i="1"/>
  <c r="BN256" i="1"/>
  <c r="Z261" i="1"/>
  <c r="BN261" i="1"/>
  <c r="BP289" i="1"/>
  <c r="BN289" i="1"/>
  <c r="BP331" i="1"/>
  <c r="BN331" i="1"/>
  <c r="Z331" i="1"/>
  <c r="Y358" i="1"/>
  <c r="BP357" i="1"/>
  <c r="BN357" i="1"/>
  <c r="Z357" i="1"/>
  <c r="Z358" i="1" s="1"/>
  <c r="BP361" i="1"/>
  <c r="BN361" i="1"/>
  <c r="Z361" i="1"/>
  <c r="BP393" i="1"/>
  <c r="BN393" i="1"/>
  <c r="Z393" i="1"/>
  <c r="BP407" i="1"/>
  <c r="BN407" i="1"/>
  <c r="Z407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70" i="1"/>
  <c r="BN470" i="1"/>
  <c r="Z470" i="1"/>
  <c r="BP472" i="1"/>
  <c r="BN472" i="1"/>
  <c r="Z472" i="1"/>
  <c r="BP518" i="1"/>
  <c r="BN518" i="1"/>
  <c r="Z518" i="1"/>
  <c r="Y577" i="1"/>
  <c r="Y576" i="1"/>
  <c r="BP574" i="1"/>
  <c r="BN574" i="1"/>
  <c r="Z574" i="1"/>
  <c r="Z576" i="1" s="1"/>
  <c r="F9" i="1"/>
  <c r="F10" i="1"/>
  <c r="Z22" i="1"/>
  <c r="Z23" i="1" s="1"/>
  <c r="BN22" i="1"/>
  <c r="BP22" i="1"/>
  <c r="Y36" i="1"/>
  <c r="Z29" i="1"/>
  <c r="BN29" i="1"/>
  <c r="Z34" i="1"/>
  <c r="BN34" i="1"/>
  <c r="C613" i="1"/>
  <c r="Z56" i="1"/>
  <c r="BN56" i="1"/>
  <c r="Y64" i="1"/>
  <c r="Z69" i="1"/>
  <c r="BN69" i="1"/>
  <c r="Z79" i="1"/>
  <c r="BN79" i="1"/>
  <c r="Z92" i="1"/>
  <c r="BN92" i="1"/>
  <c r="BP92" i="1"/>
  <c r="Z93" i="1"/>
  <c r="BN93" i="1"/>
  <c r="Y94" i="1"/>
  <c r="Z97" i="1"/>
  <c r="BN97" i="1"/>
  <c r="BP97" i="1"/>
  <c r="Z104" i="1"/>
  <c r="BN104" i="1"/>
  <c r="Z111" i="1"/>
  <c r="BN111" i="1"/>
  <c r="Z120" i="1"/>
  <c r="BN120" i="1"/>
  <c r="Z128" i="1"/>
  <c r="BN128" i="1"/>
  <c r="Y140" i="1"/>
  <c r="Z136" i="1"/>
  <c r="BN136" i="1"/>
  <c r="Z142" i="1"/>
  <c r="BN142" i="1"/>
  <c r="BP142" i="1"/>
  <c r="G613" i="1"/>
  <c r="Z153" i="1"/>
  <c r="BN153" i="1"/>
  <c r="BP153" i="1"/>
  <c r="Z164" i="1"/>
  <c r="BN164" i="1"/>
  <c r="Z170" i="1"/>
  <c r="BN170" i="1"/>
  <c r="Z174" i="1"/>
  <c r="BN174" i="1"/>
  <c r="Z180" i="1"/>
  <c r="BN180" i="1"/>
  <c r="Z188" i="1"/>
  <c r="BN188" i="1"/>
  <c r="Z192" i="1"/>
  <c r="BN192" i="1"/>
  <c r="Z203" i="1"/>
  <c r="BN203" i="1"/>
  <c r="BP203" i="1"/>
  <c r="Z211" i="1"/>
  <c r="BN211" i="1"/>
  <c r="Z215" i="1"/>
  <c r="BN215" i="1"/>
  <c r="BP236" i="1"/>
  <c r="BN236" i="1"/>
  <c r="Z236" i="1"/>
  <c r="BP254" i="1"/>
  <c r="BN254" i="1"/>
  <c r="Z254" i="1"/>
  <c r="BP259" i="1"/>
  <c r="BN259" i="1"/>
  <c r="Z259" i="1"/>
  <c r="BP281" i="1"/>
  <c r="BN281" i="1"/>
  <c r="Z281" i="1"/>
  <c r="BP291" i="1"/>
  <c r="BN291" i="1"/>
  <c r="Z291" i="1"/>
  <c r="Y318" i="1"/>
  <c r="BP317" i="1"/>
  <c r="BN317" i="1"/>
  <c r="Z317" i="1"/>
  <c r="BP321" i="1"/>
  <c r="BN321" i="1"/>
  <c r="Z321" i="1"/>
  <c r="BP333" i="1"/>
  <c r="BN333" i="1"/>
  <c r="Z333" i="1"/>
  <c r="Y348" i="1"/>
  <c r="BP343" i="1"/>
  <c r="BN343" i="1"/>
  <c r="Z343" i="1"/>
  <c r="Y347" i="1"/>
  <c r="BP352" i="1"/>
  <c r="BN352" i="1"/>
  <c r="Z352" i="1"/>
  <c r="J9" i="1"/>
  <c r="BP235" i="1"/>
  <c r="BN235" i="1"/>
  <c r="Z235" i="1"/>
  <c r="BP237" i="1"/>
  <c r="BN237" i="1"/>
  <c r="Z237" i="1"/>
  <c r="BP248" i="1"/>
  <c r="BN248" i="1"/>
  <c r="Z248" i="1"/>
  <c r="BP258" i="1"/>
  <c r="BN258" i="1"/>
  <c r="Z258" i="1"/>
  <c r="P613" i="1"/>
  <c r="Y276" i="1"/>
  <c r="BP275" i="1"/>
  <c r="BN275" i="1"/>
  <c r="Z275" i="1"/>
  <c r="Z276" i="1" s="1"/>
  <c r="Q613" i="1"/>
  <c r="Y283" i="1"/>
  <c r="BP280" i="1"/>
  <c r="BN280" i="1"/>
  <c r="Z280" i="1"/>
  <c r="BP282" i="1"/>
  <c r="BN282" i="1"/>
  <c r="Z282" i="1"/>
  <c r="R613" i="1"/>
  <c r="BP287" i="1"/>
  <c r="BN287" i="1"/>
  <c r="Z287" i="1"/>
  <c r="BP316" i="1"/>
  <c r="BN316" i="1"/>
  <c r="Z316" i="1"/>
  <c r="BP329" i="1"/>
  <c r="BN329" i="1"/>
  <c r="Z329" i="1"/>
  <c r="BP338" i="1"/>
  <c r="BN338" i="1"/>
  <c r="Z338" i="1"/>
  <c r="BP344" i="1"/>
  <c r="BN344" i="1"/>
  <c r="Z344" i="1"/>
  <c r="BP363" i="1"/>
  <c r="BN363" i="1"/>
  <c r="Z363" i="1"/>
  <c r="BP369" i="1"/>
  <c r="BN369" i="1"/>
  <c r="Z369" i="1"/>
  <c r="BP377" i="1"/>
  <c r="BN377" i="1"/>
  <c r="Z377" i="1"/>
  <c r="BP399" i="1"/>
  <c r="BN399" i="1"/>
  <c r="Z399" i="1"/>
  <c r="Y417" i="1"/>
  <c r="BP411" i="1"/>
  <c r="BN411" i="1"/>
  <c r="Z411" i="1"/>
  <c r="BP449" i="1"/>
  <c r="BN449" i="1"/>
  <c r="Z449" i="1"/>
  <c r="Y467" i="1"/>
  <c r="Y466" i="1"/>
  <c r="BP465" i="1"/>
  <c r="BN465" i="1"/>
  <c r="Z465" i="1"/>
  <c r="Z466" i="1" s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BP559" i="1"/>
  <c r="BN559" i="1"/>
  <c r="Z559" i="1"/>
  <c r="BP561" i="1"/>
  <c r="BN561" i="1"/>
  <c r="Z561" i="1"/>
  <c r="AE613" i="1"/>
  <c r="Y589" i="1"/>
  <c r="BP587" i="1"/>
  <c r="BN587" i="1"/>
  <c r="Z587" i="1"/>
  <c r="Y230" i="1"/>
  <c r="Y239" i="1"/>
  <c r="Y238" i="1"/>
  <c r="Y307" i="1"/>
  <c r="V613" i="1"/>
  <c r="Y365" i="1"/>
  <c r="Y364" i="1"/>
  <c r="BP373" i="1"/>
  <c r="BN373" i="1"/>
  <c r="Z373" i="1"/>
  <c r="BP387" i="1"/>
  <c r="BN387" i="1"/>
  <c r="Z387" i="1"/>
  <c r="BP405" i="1"/>
  <c r="BN405" i="1"/>
  <c r="Z405" i="1"/>
  <c r="Z408" i="1" s="1"/>
  <c r="BP415" i="1"/>
  <c r="BN415" i="1"/>
  <c r="Z415" i="1"/>
  <c r="BP459" i="1"/>
  <c r="BN459" i="1"/>
  <c r="Z459" i="1"/>
  <c r="BP494" i="1"/>
  <c r="BN494" i="1"/>
  <c r="Z494" i="1"/>
  <c r="BP516" i="1"/>
  <c r="BN516" i="1"/>
  <c r="Z516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Y59" i="1"/>
  <c r="Y80" i="1"/>
  <c r="Y116" i="1"/>
  <c r="Y125" i="1"/>
  <c r="Y131" i="1"/>
  <c r="Y139" i="1"/>
  <c r="Y145" i="1"/>
  <c r="Y150" i="1"/>
  <c r="Y156" i="1"/>
  <c r="Y160" i="1"/>
  <c r="Y167" i="1"/>
  <c r="BP171" i="1"/>
  <c r="BN171" i="1"/>
  <c r="Z171" i="1"/>
  <c r="Y175" i="1"/>
  <c r="BP179" i="1"/>
  <c r="BN179" i="1"/>
  <c r="Z179" i="1"/>
  <c r="Z181" i="1" s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K613" i="1"/>
  <c r="Y250" i="1"/>
  <c r="BP242" i="1"/>
  <c r="BN242" i="1"/>
  <c r="Z242" i="1"/>
  <c r="BP245" i="1"/>
  <c r="BN245" i="1"/>
  <c r="Z245" i="1"/>
  <c r="BP249" i="1"/>
  <c r="BN249" i="1"/>
  <c r="Z249" i="1"/>
  <c r="Y251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BP290" i="1"/>
  <c r="BN290" i="1"/>
  <c r="Z290" i="1"/>
  <c r="BP322" i="1"/>
  <c r="BN322" i="1"/>
  <c r="Z322" i="1"/>
  <c r="BP330" i="1"/>
  <c r="BN330" i="1"/>
  <c r="Z330" i="1"/>
  <c r="Y334" i="1"/>
  <c r="Y340" i="1"/>
  <c r="BP337" i="1"/>
  <c r="BN337" i="1"/>
  <c r="Z337" i="1"/>
  <c r="Y341" i="1"/>
  <c r="BP351" i="1"/>
  <c r="BN351" i="1"/>
  <c r="Z351" i="1"/>
  <c r="Z353" i="1" s="1"/>
  <c r="Y353" i="1"/>
  <c r="BP414" i="1"/>
  <c r="BN414" i="1"/>
  <c r="Z414" i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H613" i="1"/>
  <c r="Y37" i="1"/>
  <c r="Y41" i="1"/>
  <c r="Y45" i="1"/>
  <c r="Y49" i="1"/>
  <c r="Y65" i="1"/>
  <c r="Y76" i="1"/>
  <c r="Y90" i="1"/>
  <c r="Y100" i="1"/>
  <c r="Y108" i="1"/>
  <c r="H9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2" i="1"/>
  <c r="BN62" i="1"/>
  <c r="BP62" i="1"/>
  <c r="Z63" i="1"/>
  <c r="BN63" i="1"/>
  <c r="Z68" i="1"/>
  <c r="BN68" i="1"/>
  <c r="BP68" i="1"/>
  <c r="Z70" i="1"/>
  <c r="BN70" i="1"/>
  <c r="Z74" i="1"/>
  <c r="BN74" i="1"/>
  <c r="Y75" i="1"/>
  <c r="Z78" i="1"/>
  <c r="Z80" i="1" s="1"/>
  <c r="BN78" i="1"/>
  <c r="BP78" i="1"/>
  <c r="Z83" i="1"/>
  <c r="BN83" i="1"/>
  <c r="BP83" i="1"/>
  <c r="Z84" i="1"/>
  <c r="BN84" i="1"/>
  <c r="Z85" i="1"/>
  <c r="BN85" i="1"/>
  <c r="Z86" i="1"/>
  <c r="BN86" i="1"/>
  <c r="Z87" i="1"/>
  <c r="BN87" i="1"/>
  <c r="Z88" i="1"/>
  <c r="BN88" i="1"/>
  <c r="Z98" i="1"/>
  <c r="Z100" i="1" s="1"/>
  <c r="BN98" i="1"/>
  <c r="E613" i="1"/>
  <c r="Z105" i="1"/>
  <c r="BN105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Y168" i="1"/>
  <c r="Z165" i="1"/>
  <c r="BN165" i="1"/>
  <c r="Y176" i="1"/>
  <c r="BP173" i="1"/>
  <c r="BN173" i="1"/>
  <c r="Z173" i="1"/>
  <c r="Y182" i="1"/>
  <c r="Y181" i="1"/>
  <c r="BP187" i="1"/>
  <c r="BN187" i="1"/>
  <c r="Z187" i="1"/>
  <c r="BP191" i="1"/>
  <c r="BN191" i="1"/>
  <c r="Z191" i="1"/>
  <c r="Y200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BP229" i="1"/>
  <c r="BN229" i="1"/>
  <c r="Z229" i="1"/>
  <c r="Y231" i="1"/>
  <c r="BP234" i="1"/>
  <c r="BN234" i="1"/>
  <c r="Z234" i="1"/>
  <c r="Z238" i="1" s="1"/>
  <c r="BP244" i="1"/>
  <c r="BN244" i="1"/>
  <c r="Z244" i="1"/>
  <c r="BP247" i="1"/>
  <c r="BN247" i="1"/>
  <c r="Z247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Z292" i="1" s="1"/>
  <c r="Y292" i="1"/>
  <c r="BP306" i="1"/>
  <c r="BN306" i="1"/>
  <c r="Z306" i="1"/>
  <c r="Z307" i="1" s="1"/>
  <c r="Y308" i="1"/>
  <c r="BP315" i="1"/>
  <c r="BN315" i="1"/>
  <c r="Z315" i="1"/>
  <c r="Z318" i="1" s="1"/>
  <c r="BP370" i="1"/>
  <c r="BN370" i="1"/>
  <c r="Z370" i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Y390" i="1"/>
  <c r="X613" i="1"/>
  <c r="Y403" i="1"/>
  <c r="BP398" i="1"/>
  <c r="BN398" i="1"/>
  <c r="Z398" i="1"/>
  <c r="Y402" i="1"/>
  <c r="BP406" i="1"/>
  <c r="BN406" i="1"/>
  <c r="Z406" i="1"/>
  <c r="Y408" i="1"/>
  <c r="BP430" i="1"/>
  <c r="BN430" i="1"/>
  <c r="Z430" i="1"/>
  <c r="BP432" i="1"/>
  <c r="BN432" i="1"/>
  <c r="Z432" i="1"/>
  <c r="BP434" i="1"/>
  <c r="BN434" i="1"/>
  <c r="Z434" i="1"/>
  <c r="BP438" i="1"/>
  <c r="BN438" i="1"/>
  <c r="Z438" i="1"/>
  <c r="BP442" i="1"/>
  <c r="BN442" i="1"/>
  <c r="Z442" i="1"/>
  <c r="Y450" i="1"/>
  <c r="BP454" i="1"/>
  <c r="BN454" i="1"/>
  <c r="Z454" i="1"/>
  <c r="Z455" i="1" s="1"/>
  <c r="Y456" i="1"/>
  <c r="Y461" i="1"/>
  <c r="BP458" i="1"/>
  <c r="BN458" i="1"/>
  <c r="Z458" i="1"/>
  <c r="Y462" i="1"/>
  <c r="BP474" i="1"/>
  <c r="BN474" i="1"/>
  <c r="Z474" i="1"/>
  <c r="Y476" i="1"/>
  <c r="Y481" i="1"/>
  <c r="BP478" i="1"/>
  <c r="BN478" i="1"/>
  <c r="Z478" i="1"/>
  <c r="Z480" i="1" s="1"/>
  <c r="Y480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I613" i="1"/>
  <c r="Y194" i="1"/>
  <c r="M613" i="1"/>
  <c r="Y263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Z347" i="1" s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Z416" i="1" s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Y475" i="1"/>
  <c r="BP469" i="1"/>
  <c r="BN469" i="1"/>
  <c r="Z469" i="1"/>
  <c r="BP493" i="1"/>
  <c r="BN493" i="1"/>
  <c r="Z493" i="1"/>
  <c r="Z495" i="1" s="1"/>
  <c r="Y495" i="1"/>
  <c r="BP529" i="1"/>
  <c r="BN529" i="1"/>
  <c r="Z529" i="1"/>
  <c r="Y533" i="1"/>
  <c r="BP537" i="1"/>
  <c r="BN537" i="1"/>
  <c r="Z537" i="1"/>
  <c r="Z539" i="1" s="1"/>
  <c r="Y539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75" i="1" l="1"/>
  <c r="Z262" i="1"/>
  <c r="Z216" i="1"/>
  <c r="Z194" i="1"/>
  <c r="Z167" i="1"/>
  <c r="Z130" i="1"/>
  <c r="Z124" i="1"/>
  <c r="Z89" i="1"/>
  <c r="Z64" i="1"/>
  <c r="Z59" i="1"/>
  <c r="Z36" i="1"/>
  <c r="Z562" i="1"/>
  <c r="Z94" i="1"/>
  <c r="Z378" i="1"/>
  <c r="Z107" i="1"/>
  <c r="Y607" i="1"/>
  <c r="Y605" i="1"/>
  <c r="X606" i="1"/>
  <c r="Z325" i="1"/>
  <c r="Z175" i="1"/>
  <c r="Z589" i="1"/>
  <c r="Z283" i="1"/>
  <c r="Z533" i="1"/>
  <c r="Z230" i="1"/>
  <c r="Y604" i="1"/>
  <c r="Y606" i="1" s="1"/>
  <c r="Z571" i="1"/>
  <c r="Z555" i="1"/>
  <c r="Z450" i="1"/>
  <c r="Z334" i="1"/>
  <c r="Z583" i="1"/>
  <c r="Z139" i="1"/>
  <c r="Z115" i="1"/>
  <c r="Z75" i="1"/>
  <c r="Y603" i="1"/>
  <c r="Z340" i="1"/>
  <c r="Z461" i="1"/>
  <c r="Z402" i="1"/>
  <c r="Z389" i="1"/>
  <c r="Z271" i="1"/>
  <c r="Z519" i="1"/>
  <c r="Z250" i="1"/>
  <c r="Z608" i="1" l="1"/>
</calcChain>
</file>

<file path=xl/sharedStrings.xml><?xml version="1.0" encoding="utf-8"?>
<sst xmlns="http://schemas.openxmlformats.org/spreadsheetml/2006/main" count="2543" uniqueCount="846">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</sst>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416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845</v>
      </c>
      <c r="I5" s="671"/>
      <c r="J5" s="671"/>
      <c r="K5" s="671"/>
      <c r="L5" s="671"/>
      <c r="M5" s="480"/>
      <c r="N5" s="58"/>
      <c r="P5" s="24" t="s">
        <v>10</v>
      </c>
      <c r="Q5" s="735">
        <v>45519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Четверг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5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200</v>
      </c>
      <c r="Y53" s="383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60</v>
      </c>
      <c r="Y56" s="383">
        <f t="shared" si="6"/>
        <v>60</v>
      </c>
      <c r="Z56" s="36">
        <f>IFERROR(IF(Y56=0,"",ROUNDUP(Y56/H56,0)*0.00937),"")</f>
        <v>0.14055000000000001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63.6</v>
      </c>
      <c r="BN56" s="64">
        <f t="shared" si="8"/>
        <v>63.6</v>
      </c>
      <c r="BO56" s="64">
        <f t="shared" si="9"/>
        <v>0.125</v>
      </c>
      <c r="BP56" s="64">
        <f t="shared" si="10"/>
        <v>0.125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33.518518518518519</v>
      </c>
      <c r="Y59" s="384">
        <f>IFERROR(Y53/H53,"0")+IFERROR(Y54/H54,"0")+IFERROR(Y55/H55,"0")+IFERROR(Y56/H56,"0")+IFERROR(Y57/H57,"0")+IFERROR(Y58/H58,"0")</f>
        <v>34</v>
      </c>
      <c r="Z59" s="384">
        <f>IFERROR(IF(Z53="",0,Z53),"0")+IFERROR(IF(Z54="",0,Z54),"0")+IFERROR(IF(Z55="",0,Z55),"0")+IFERROR(IF(Z56="",0,Z56),"0")+IFERROR(IF(Z57="",0,Z57),"0")+IFERROR(IF(Z58="",0,Z58),"0")</f>
        <v>0.55379999999999996</v>
      </c>
      <c r="AA59" s="385"/>
      <c r="AB59" s="385"/>
      <c r="AC59" s="385"/>
    </row>
    <row r="60" spans="1:68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260</v>
      </c>
      <c r="Y60" s="384">
        <f>IFERROR(SUM(Y53:Y58),"0")</f>
        <v>265.20000000000005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400</v>
      </c>
      <c r="Y69" s="383">
        <f t="shared" si="11"/>
        <v>410.40000000000003</v>
      </c>
      <c r="Z69" s="36">
        <f>IFERROR(IF(Y69=0,"",ROUNDUP(Y69/H69,0)*0.02175),"")</f>
        <v>0.8264999999999999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417.77777777777777</v>
      </c>
      <c r="BN69" s="64">
        <f t="shared" si="13"/>
        <v>428.64</v>
      </c>
      <c r="BO69" s="64">
        <f t="shared" si="14"/>
        <v>0.66137566137566139</v>
      </c>
      <c r="BP69" s="64">
        <f t="shared" si="15"/>
        <v>0.67857142857142849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99</v>
      </c>
      <c r="Y74" s="383">
        <f t="shared" si="11"/>
        <v>99</v>
      </c>
      <c r="Z74" s="36">
        <f>IFERROR(IF(Y74=0,"",ROUNDUP(Y74/H74,0)*0.00937),"")</f>
        <v>0.20613999999999999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104.28000000000002</v>
      </c>
      <c r="BN74" s="64">
        <f t="shared" si="13"/>
        <v>104.28000000000002</v>
      </c>
      <c r="BO74" s="64">
        <f t="shared" si="14"/>
        <v>0.18333333333333332</v>
      </c>
      <c r="BP74" s="64">
        <f t="shared" si="15"/>
        <v>0.18333333333333332</v>
      </c>
    </row>
    <row r="75" spans="1:68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59.037037037037038</v>
      </c>
      <c r="Y75" s="384">
        <f>IFERROR(Y68/H68,"0")+IFERROR(Y69/H69,"0")+IFERROR(Y70/H70,"0")+IFERROR(Y71/H71,"0")+IFERROR(Y72/H72,"0")+IFERROR(Y73/H73,"0")+IFERROR(Y74/H74,"0")</f>
        <v>60</v>
      </c>
      <c r="Z75" s="384">
        <f>IFERROR(IF(Z68="",0,Z68),"0")+IFERROR(IF(Z69="",0,Z69),"0")+IFERROR(IF(Z70="",0,Z70),"0")+IFERROR(IF(Z71="",0,Z71),"0")+IFERROR(IF(Z72="",0,Z72),"0")+IFERROR(IF(Z73="",0,Z73),"0")+IFERROR(IF(Z74="",0,Z74),"0")</f>
        <v>1.0326399999999998</v>
      </c>
      <c r="AA75" s="385"/>
      <c r="AB75" s="385"/>
      <c r="AC75" s="385"/>
    </row>
    <row r="76" spans="1:68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499</v>
      </c>
      <c r="Y76" s="384">
        <f>IFERROR(SUM(Y68:Y74),"0")</f>
        <v>509.40000000000003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100</v>
      </c>
      <c r="Y78" s="383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9.2592592592592595</v>
      </c>
      <c r="Y80" s="384">
        <f>IFERROR(Y78/H78,"0")+IFERROR(Y79/H79,"0")</f>
        <v>10</v>
      </c>
      <c r="Z80" s="384">
        <f>IFERROR(IF(Z78="",0,Z78),"0")+IFERROR(IF(Z79="",0,Z79),"0")</f>
        <v>0.21749999999999997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100</v>
      </c>
      <c r="Y81" s="384">
        <f>IFERROR(SUM(Y78:Y79),"0")</f>
        <v>108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80</v>
      </c>
      <c r="Y104" s="383">
        <f>IFERROR(IF(X104="",0,CEILING((X104/$H104),1)*$H104),"")</f>
        <v>86.4</v>
      </c>
      <c r="Z104" s="36">
        <f>IFERROR(IF(Y104=0,"",ROUNDUP(Y104/H104,0)*0.02175),"")</f>
        <v>0.17399999999999999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83.555555555555543</v>
      </c>
      <c r="BN104" s="64">
        <f>IFERROR(Y104*I104/H104,"0")</f>
        <v>90.24</v>
      </c>
      <c r="BO104" s="64">
        <f>IFERROR(1/J104*(X104/H104),"0")</f>
        <v>0.13227513227513224</v>
      </c>
      <c r="BP104" s="64">
        <f>IFERROR(1/J104*(Y104/H104),"0")</f>
        <v>0.14285714285714285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25</v>
      </c>
      <c r="Y106" s="383">
        <f>IFERROR(IF(X106="",0,CEILING((X106/$H106),1)*$H106),"")</f>
        <v>27</v>
      </c>
      <c r="Z106" s="36">
        <f>IFERROR(IF(Y106=0,"",ROUNDUP(Y106/H106,0)*0.00937),"")</f>
        <v>5.6219999999999999E-2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26.166666666666668</v>
      </c>
      <c r="BN106" s="64">
        <f>IFERROR(Y106*I106/H106,"0")</f>
        <v>28.26</v>
      </c>
      <c r="BO106" s="64">
        <f>IFERROR(1/J106*(X106/H106),"0")</f>
        <v>4.6296296296296294E-2</v>
      </c>
      <c r="BP106" s="64">
        <f>IFERROR(1/J106*(Y106/H106),"0")</f>
        <v>0.05</v>
      </c>
    </row>
    <row r="107" spans="1:68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12.962962962962962</v>
      </c>
      <c r="Y107" s="384">
        <f>IFERROR(Y104/H104,"0")+IFERROR(Y105/H105,"0")+IFERROR(Y106/H106,"0")</f>
        <v>14</v>
      </c>
      <c r="Z107" s="384">
        <f>IFERROR(IF(Z104="",0,Z104),"0")+IFERROR(IF(Z105="",0,Z105),"0")+IFERROR(IF(Z106="",0,Z106),"0")</f>
        <v>0.23021999999999998</v>
      </c>
      <c r="AA107" s="385"/>
      <c r="AB107" s="385"/>
      <c r="AC107" s="385"/>
    </row>
    <row r="108" spans="1:68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105</v>
      </c>
      <c r="Y108" s="384">
        <f>IFERROR(SUM(Y104:Y106),"0")</f>
        <v>113.4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60</v>
      </c>
      <c r="Y111" s="383">
        <f>IFERROR(IF(X111="",0,CEILING((X111/$H111),1)*$H111),"")</f>
        <v>67.2</v>
      </c>
      <c r="Z111" s="36">
        <f>IFERROR(IF(Y111=0,"",ROUNDUP(Y111/H111,0)*0.02175),"")</f>
        <v>0.17399999999999999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64.028571428571425</v>
      </c>
      <c r="BN111" s="64">
        <f>IFERROR(Y111*I111/H111,"0")</f>
        <v>71.712000000000003</v>
      </c>
      <c r="BO111" s="64">
        <f>IFERROR(1/J111*(X111/H111),"0")</f>
        <v>0.12755102040816324</v>
      </c>
      <c r="BP111" s="64">
        <f>IFERROR(1/J111*(Y111/H111),"0")</f>
        <v>0.14285714285714285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9</v>
      </c>
      <c r="Y112" s="383">
        <f>IFERROR(IF(X112="",0,CEILING((X112/$H112),1)*$H112),"")</f>
        <v>10.8</v>
      </c>
      <c r="Z112" s="36">
        <f>IFERROR(IF(Y112=0,"",ROUNDUP(Y112/H112,0)*0.00753),"")</f>
        <v>3.0120000000000001E-2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9.9066666666666663</v>
      </c>
      <c r="BN112" s="64">
        <f>IFERROR(Y112*I112/H112,"0")</f>
        <v>11.888</v>
      </c>
      <c r="BO112" s="64">
        <f>IFERROR(1/J112*(X112/H112),"0")</f>
        <v>2.1367521367521364E-2</v>
      </c>
      <c r="BP112" s="64">
        <f>IFERROR(1/J112*(Y112/H112),"0")</f>
        <v>2.564102564102564E-2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10.476190476190474</v>
      </c>
      <c r="Y115" s="384">
        <f>IFERROR(Y110/H110,"0")+IFERROR(Y111/H111,"0")+IFERROR(Y112/H112,"0")+IFERROR(Y113/H113,"0")+IFERROR(Y114/H114,"0")</f>
        <v>12</v>
      </c>
      <c r="Z115" s="384">
        <f>IFERROR(IF(Z110="",0,Z110),"0")+IFERROR(IF(Z111="",0,Z111),"0")+IFERROR(IF(Z112="",0,Z112),"0")+IFERROR(IF(Z113="",0,Z113),"0")+IFERROR(IF(Z114="",0,Z114),"0")</f>
        <v>0.20412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69</v>
      </c>
      <c r="Y116" s="384">
        <f>IFERROR(SUM(Y110:Y114),"0")</f>
        <v>78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hidden="1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100</v>
      </c>
      <c r="Y134" s="383">
        <f t="shared" si="21"/>
        <v>100.80000000000001</v>
      </c>
      <c r="Z134" s="36">
        <f>IFERROR(IF(Y134=0,"",ROUNDUP(Y134/H134,0)*0.02175),"")</f>
        <v>0.26100000000000001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106.64285714285715</v>
      </c>
      <c r="BN134" s="64">
        <f t="shared" si="23"/>
        <v>107.49600000000001</v>
      </c>
      <c r="BO134" s="64">
        <f t="shared" si="24"/>
        <v>0.21258503401360543</v>
      </c>
      <c r="BP134" s="64">
        <f t="shared" si="25"/>
        <v>0.21428571428571427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9</v>
      </c>
      <c r="Y136" s="383">
        <f t="shared" si="21"/>
        <v>10.8</v>
      </c>
      <c r="Z136" s="36">
        <f>IFERROR(IF(Y136=0,"",ROUNDUP(Y136/H136,0)*0.00753),"")</f>
        <v>3.0120000000000001E-2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9.9066666666666663</v>
      </c>
      <c r="BN136" s="64">
        <f t="shared" si="23"/>
        <v>11.888</v>
      </c>
      <c r="BO136" s="64">
        <f t="shared" si="24"/>
        <v>2.1367521367521364E-2</v>
      </c>
      <c r="BP136" s="64">
        <f t="shared" si="25"/>
        <v>2.564102564102564E-2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15.238095238095237</v>
      </c>
      <c r="Y139" s="384">
        <f>IFERROR(Y133/H133,"0")+IFERROR(Y134/H134,"0")+IFERROR(Y135/H135,"0")+IFERROR(Y136/H136,"0")+IFERROR(Y137/H137,"0")+IFERROR(Y138/H138,"0")</f>
        <v>16</v>
      </c>
      <c r="Z139" s="384">
        <f>IFERROR(IF(Z133="",0,Z133),"0")+IFERROR(IF(Z134="",0,Z134),"0")+IFERROR(IF(Z135="",0,Z135),"0")+IFERROR(IF(Z136="",0,Z136),"0")+IFERROR(IF(Z137="",0,Z137),"0")+IFERROR(IF(Z138="",0,Z138),"0")</f>
        <v>0.29111999999999999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109</v>
      </c>
      <c r="Y140" s="384">
        <f>IFERROR(SUM(Y133:Y138),"0")</f>
        <v>111.60000000000001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20</v>
      </c>
      <c r="Y148" s="383">
        <f>IFERROR(IF(X148="",0,CEILING((X148/$H148),1)*$H148),"")</f>
        <v>22.400000000000002</v>
      </c>
      <c r="Z148" s="36">
        <f>IFERROR(IF(Y148=0,"",ROUNDUP(Y148/H148,0)*0.00753),"")</f>
        <v>5.271E-2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21.25</v>
      </c>
      <c r="BN148" s="64">
        <f>IFERROR(Y148*I148/H148,"0")</f>
        <v>23.8</v>
      </c>
      <c r="BO148" s="64">
        <f>IFERROR(1/J148*(X148/H148),"0")</f>
        <v>4.0064102564102561E-2</v>
      </c>
      <c r="BP148" s="64">
        <f>IFERROR(1/J148*(Y148/H148),"0")</f>
        <v>4.4871794871794872E-2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6.25</v>
      </c>
      <c r="Y150" s="384">
        <f>IFERROR(Y148/H148,"0")+IFERROR(Y149/H149,"0")</f>
        <v>7</v>
      </c>
      <c r="Z150" s="384">
        <f>IFERROR(IF(Z148="",0,Z148),"0")+IFERROR(IF(Z149="",0,Z149),"0")</f>
        <v>5.271E-2</v>
      </c>
      <c r="AA150" s="385"/>
      <c r="AB150" s="385"/>
      <c r="AC150" s="385"/>
    </row>
    <row r="151" spans="1:68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20</v>
      </c>
      <c r="Y151" s="384">
        <f>IFERROR(SUM(Y148:Y149),"0")</f>
        <v>22.400000000000002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17.5</v>
      </c>
      <c r="Y154" s="383">
        <f>IFERROR(IF(X154="",0,CEILING((X154/$H154),1)*$H154),"")</f>
        <v>19.599999999999998</v>
      </c>
      <c r="Z154" s="36">
        <f>IFERROR(IF(Y154=0,"",ROUNDUP(Y154/H154,0)*0.00753),"")</f>
        <v>5.271E-2</v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19.3</v>
      </c>
      <c r="BN154" s="64">
        <f>IFERROR(Y154*I154/H154,"0")</f>
        <v>21.616</v>
      </c>
      <c r="BO154" s="64">
        <f>IFERROR(1/J154*(X154/H154),"0")</f>
        <v>4.0064102564102561E-2</v>
      </c>
      <c r="BP154" s="64">
        <f>IFERROR(1/J154*(Y154/H154),"0")</f>
        <v>4.4871794871794872E-2</v>
      </c>
    </row>
    <row r="155" spans="1:68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6.25</v>
      </c>
      <c r="Y155" s="384">
        <f>IFERROR(Y153/H153,"0")+IFERROR(Y154/H154,"0")</f>
        <v>7</v>
      </c>
      <c r="Z155" s="384">
        <f>IFERROR(IF(Z153="",0,Z153),"0")+IFERROR(IF(Z154="",0,Z154),"0")</f>
        <v>5.271E-2</v>
      </c>
      <c r="AA155" s="385"/>
      <c r="AB155" s="385"/>
      <c r="AC155" s="385"/>
    </row>
    <row r="156" spans="1:68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17.5</v>
      </c>
      <c r="Y156" s="384">
        <f>IFERROR(SUM(Y153:Y154),"0")</f>
        <v>19.599999999999998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4301051476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16.5</v>
      </c>
      <c r="Y158" s="383">
        <f>IFERROR(IF(X158="",0,CEILING((X158/$H158),1)*$H158),"")</f>
        <v>18.48</v>
      </c>
      <c r="Z158" s="36">
        <f>IFERROR(IF(Y158=0,"",ROUNDUP(Y158/H158,0)*0.00753),"")</f>
        <v>5.271E-2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18.299999999999997</v>
      </c>
      <c r="BN158" s="64">
        <f>IFERROR(Y158*I158/H158,"0")</f>
        <v>20.495999999999999</v>
      </c>
      <c r="BO158" s="64">
        <f>IFERROR(1/J158*(X158/H158),"0")</f>
        <v>4.0064102564102561E-2</v>
      </c>
      <c r="BP158" s="64">
        <f>IFERROR(1/J158*(Y158/H158),"0")</f>
        <v>4.4871794871794872E-2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4301051477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6.25</v>
      </c>
      <c r="Y160" s="384">
        <f>IFERROR(Y158/H158,"0")+IFERROR(Y159/H159,"0")</f>
        <v>7</v>
      </c>
      <c r="Z160" s="384">
        <f>IFERROR(IF(Z158="",0,Z158),"0")+IFERROR(IF(Z159="",0,Z159),"0")</f>
        <v>5.271E-2</v>
      </c>
      <c r="AA160" s="385"/>
      <c r="AB160" s="385"/>
      <c r="AC160" s="385"/>
    </row>
    <row r="161" spans="1:68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16.5</v>
      </c>
      <c r="Y161" s="384">
        <f>IFERROR(SUM(Y158:Y159),"0")</f>
        <v>18.48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50</v>
      </c>
      <c r="Y164" s="383">
        <f>IFERROR(IF(X164="",0,CEILING((X164/$H164),1)*$H164),"")</f>
        <v>56</v>
      </c>
      <c r="Z164" s="36">
        <f>IFERROR(IF(Y164=0,"",ROUNDUP(Y164/H164,0)*0.02175),"")</f>
        <v>0.10874999999999999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52.142857142857146</v>
      </c>
      <c r="BN164" s="64">
        <f>IFERROR(Y164*I164/H164,"0")</f>
        <v>58.4</v>
      </c>
      <c r="BO164" s="64">
        <f>IFERROR(1/J164*(X164/H164),"0")</f>
        <v>7.9719387755102039E-2</v>
      </c>
      <c r="BP164" s="64">
        <f>IFERROR(1/J164*(Y164/H164),"0")</f>
        <v>8.9285714285714274E-2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4.4642857142857144</v>
      </c>
      <c r="Y167" s="384">
        <f>IFERROR(Y164/H164,"0")+IFERROR(Y165/H165,"0")+IFERROR(Y166/H166,"0")</f>
        <v>5</v>
      </c>
      <c r="Z167" s="384">
        <f>IFERROR(IF(Z164="",0,Z164),"0")+IFERROR(IF(Z165="",0,Z165),"0")+IFERROR(IF(Z166="",0,Z166),"0")</f>
        <v>0.10874999999999999</v>
      </c>
      <c r="AA167" s="385"/>
      <c r="AB167" s="385"/>
      <c r="AC167" s="385"/>
    </row>
    <row r="168" spans="1:68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50</v>
      </c>
      <c r="Y168" s="384">
        <f>IFERROR(SUM(Y164:Y166),"0")</f>
        <v>56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30</v>
      </c>
      <c r="Y171" s="383">
        <f>IFERROR(IF(X171="",0,CEILING((X171/$H171),1)*$H171),"")</f>
        <v>33.6</v>
      </c>
      <c r="Z171" s="36">
        <f>IFERROR(IF(Y171=0,"",ROUNDUP(Y171/H171,0)*0.00937),"")</f>
        <v>7.4959999999999999E-2</v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32.142857142857139</v>
      </c>
      <c r="BN171" s="64">
        <f>IFERROR(Y171*I171/H171,"0")</f>
        <v>36</v>
      </c>
      <c r="BO171" s="64">
        <f>IFERROR(1/J171*(X171/H171),"0")</f>
        <v>5.9523809523809521E-2</v>
      </c>
      <c r="BP171" s="64">
        <f>IFERROR(1/J171*(Y171/H171),"0")</f>
        <v>6.6666666666666666E-2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20</v>
      </c>
      <c r="Y172" s="383">
        <f>IFERROR(IF(X172="",0,CEILING((X172/$H172),1)*$H172),"")</f>
        <v>27</v>
      </c>
      <c r="Z172" s="36">
        <f>IFERROR(IF(Y172=0,"",ROUNDUP(Y172/H172,0)*0.02175),"")</f>
        <v>6.5250000000000002E-2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21.400000000000002</v>
      </c>
      <c r="BN172" s="64">
        <f>IFERROR(Y172*I172/H172,"0")</f>
        <v>28.890000000000004</v>
      </c>
      <c r="BO172" s="64">
        <f>IFERROR(1/J172*(X172/H172),"0")</f>
        <v>3.968253968253968E-2</v>
      </c>
      <c r="BP172" s="64">
        <f>IFERROR(1/J172*(Y172/H172),"0")</f>
        <v>5.3571428571428568E-2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9.3650793650793638</v>
      </c>
      <c r="Y175" s="384">
        <f>IFERROR(Y170/H170,"0")+IFERROR(Y171/H171,"0")+IFERROR(Y172/H172,"0")+IFERROR(Y173/H173,"0")+IFERROR(Y174/H174,"0")</f>
        <v>11</v>
      </c>
      <c r="Z175" s="384">
        <f>IFERROR(IF(Z170="",0,Z170),"0")+IFERROR(IF(Z171="",0,Z171),"0")+IFERROR(IF(Z172="",0,Z172),"0")+IFERROR(IF(Z173="",0,Z173),"0")+IFERROR(IF(Z174="",0,Z174),"0")</f>
        <v>0.14021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50</v>
      </c>
      <c r="Y176" s="384">
        <f>IFERROR(SUM(Y170:Y174),"0")</f>
        <v>60.6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hidden="1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17.5</v>
      </c>
      <c r="Y189" s="383">
        <f t="shared" si="26"/>
        <v>18.900000000000002</v>
      </c>
      <c r="Z189" s="36">
        <f>IFERROR(IF(Y189=0,"",ROUNDUP(Y189/H189,0)*0.00502),"")</f>
        <v>4.5179999999999998E-2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18.583333333333332</v>
      </c>
      <c r="BN189" s="64">
        <f t="shared" si="28"/>
        <v>20.07</v>
      </c>
      <c r="BO189" s="64">
        <f t="shared" si="29"/>
        <v>3.5612535612535613E-2</v>
      </c>
      <c r="BP189" s="64">
        <f t="shared" si="30"/>
        <v>3.8461538461538464E-2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8.3333333333333321</v>
      </c>
      <c r="Y194" s="384">
        <f>IFERROR(Y186/H186,"0")+IFERROR(Y187/H187,"0")+IFERROR(Y188/H188,"0")+IFERROR(Y189/H189,"0")+IFERROR(Y190/H190,"0")+IFERROR(Y191/H191,"0")+IFERROR(Y192/H192,"0")+IFERROR(Y193/H193,"0")</f>
        <v>9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4.5179999999999998E-2</v>
      </c>
      <c r="AA194" s="385"/>
      <c r="AB194" s="385"/>
      <c r="AC194" s="385"/>
    </row>
    <row r="195" spans="1:68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17.5</v>
      </c>
      <c r="Y195" s="384">
        <f>IFERROR(SUM(Y186:Y193),"0")</f>
        <v>18.900000000000002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24</v>
      </c>
      <c r="Y208" s="383">
        <f t="shared" ref="Y208:Y215" si="31">IFERROR(IF(X208="",0,CEILING((X208/$H208),1)*$H208),"")</f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24.933333333333334</v>
      </c>
      <c r="BN208" s="64">
        <f t="shared" ref="BN208:BN215" si="33">IFERROR(Y208*I208/H208,"0")</f>
        <v>28.049999999999997</v>
      </c>
      <c r="BO208" s="64">
        <f t="shared" ref="BO208:BO215" si="34">IFERROR(1/J208*(X208/H208),"0")</f>
        <v>3.7037037037037028E-2</v>
      </c>
      <c r="BP208" s="64">
        <f t="shared" ref="BP208:BP215" si="35">IFERROR(1/J208*(Y208/H208),"0")</f>
        <v>4.1666666666666664E-2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12</v>
      </c>
      <c r="Y209" s="383">
        <f t="shared" si="31"/>
        <v>16.200000000000003</v>
      </c>
      <c r="Z209" s="36">
        <f>IFERROR(IF(Y209=0,"",ROUNDUP(Y209/H209,0)*0.00937),"")</f>
        <v>2.811E-2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12.466666666666667</v>
      </c>
      <c r="BN209" s="64">
        <f t="shared" si="33"/>
        <v>16.830000000000002</v>
      </c>
      <c r="BO209" s="64">
        <f t="shared" si="34"/>
        <v>1.8518518518518514E-2</v>
      </c>
      <c r="BP209" s="64">
        <f t="shared" si="35"/>
        <v>2.5000000000000005E-2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5.4</v>
      </c>
      <c r="Y210" s="383">
        <f t="shared" si="31"/>
        <v>5.4</v>
      </c>
      <c r="Z210" s="36">
        <f>IFERROR(IF(Y210=0,"",ROUNDUP(Y210/H210,0)*0.00937),"")</f>
        <v>9.3699999999999999E-3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5.61</v>
      </c>
      <c r="BN210" s="64">
        <f t="shared" si="33"/>
        <v>5.61</v>
      </c>
      <c r="BO210" s="64">
        <f t="shared" si="34"/>
        <v>8.3333333333333332E-3</v>
      </c>
      <c r="BP210" s="64">
        <f t="shared" si="35"/>
        <v>8.3333333333333332E-3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7.6666666666666661</v>
      </c>
      <c r="Y216" s="384">
        <f>IFERROR(Y208/H208,"0")+IFERROR(Y209/H209,"0")+IFERROR(Y210/H210,"0")+IFERROR(Y211/H211,"0")+IFERROR(Y212/H212,"0")+IFERROR(Y213/H213,"0")+IFERROR(Y214/H214,"0")+IFERROR(Y215/H215,"0")</f>
        <v>9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8.4330000000000002E-2</v>
      </c>
      <c r="AA216" s="385"/>
      <c r="AB216" s="385"/>
      <c r="AC216" s="385"/>
    </row>
    <row r="217" spans="1:68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41.4</v>
      </c>
      <c r="Y217" s="384">
        <f>IFERROR(SUM(Y208:Y215),"0")</f>
        <v>48.6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hidden="1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4301060404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5" t="s">
        <v>341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342</v>
      </c>
      <c r="C234" s="31">
        <v>4301060360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4301011945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6" t="s">
        <v>354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355</v>
      </c>
      <c r="C243" s="31">
        <v>4301011717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4301011944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604" t="s">
        <v>360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361</v>
      </c>
      <c r="C246" s="31">
        <v>4301011733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4301011942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51" t="s">
        <v>371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372</v>
      </c>
      <c r="C255" s="31">
        <v>4301011826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hidden="1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17.5</v>
      </c>
      <c r="Y305" s="383">
        <f>IFERROR(IF(X305="",0,CEILING((X305/$H305),1)*$H305),"")</f>
        <v>18.900000000000002</v>
      </c>
      <c r="Z305" s="36">
        <f>IFERROR(IF(Y305=0,"",ROUNDUP(Y305/H305,0)*0.00502),"")</f>
        <v>4.5179999999999998E-2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18.333333333333332</v>
      </c>
      <c r="BN305" s="64">
        <f>IFERROR(Y305*I305/H305,"0")</f>
        <v>19.8</v>
      </c>
      <c r="BO305" s="64">
        <f>IFERROR(1/J305*(X305/H305),"0")</f>
        <v>3.5612535612535613E-2</v>
      </c>
      <c r="BP305" s="64">
        <f>IFERROR(1/J305*(Y305/H305),"0")</f>
        <v>3.8461538461538464E-2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8.3333333333333321</v>
      </c>
      <c r="Y307" s="384">
        <f>IFERROR(Y305/H305,"0")+IFERROR(Y306/H306,"0")</f>
        <v>9</v>
      </c>
      <c r="Z307" s="384">
        <f>IFERROR(IF(Z305="",0,Z305),"0")+IFERROR(IF(Z306="",0,Z306),"0")</f>
        <v>4.5179999999999998E-2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17.5</v>
      </c>
      <c r="Y308" s="384">
        <f>IFERROR(SUM(Y305:Y306),"0")</f>
        <v>18.900000000000002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24</v>
      </c>
      <c r="Y322" s="383">
        <f>IFERROR(IF(X322="",0,CEILING((X322/$H322),1)*$H322),"")</f>
        <v>25.200000000000003</v>
      </c>
      <c r="Z322" s="36">
        <f>IFERROR(IF(Y322=0,"",ROUNDUP(Y322/H322,0)*0.00753),"")</f>
        <v>4.5179999999999998E-2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25.485714285714284</v>
      </c>
      <c r="BN322" s="64">
        <f>IFERROR(Y322*I322/H322,"0")</f>
        <v>26.76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10.5</v>
      </c>
      <c r="Y324" s="383">
        <f>IFERROR(IF(X324="",0,CEILING((X324/$H324),1)*$H324),"")</f>
        <v>10.5</v>
      </c>
      <c r="Z324" s="36">
        <f>IFERROR(IF(Y324=0,"",ROUNDUP(Y324/H324,0)*0.00502),"")</f>
        <v>2.5100000000000001E-2</v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11.149999999999999</v>
      </c>
      <c r="BN324" s="64">
        <f>IFERROR(Y324*I324/H324,"0")</f>
        <v>11.149999999999999</v>
      </c>
      <c r="BO324" s="64">
        <f>IFERROR(1/J324*(X324/H324),"0")</f>
        <v>2.1367521367521368E-2</v>
      </c>
      <c r="BP324" s="64">
        <f>IFERROR(1/J324*(Y324/H324),"0")</f>
        <v>2.1367521367521368E-2</v>
      </c>
    </row>
    <row r="325" spans="1:68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10.714285714285715</v>
      </c>
      <c r="Y325" s="384">
        <f>IFERROR(Y321/H321,"0")+IFERROR(Y322/H322,"0")+IFERROR(Y323/H323,"0")+IFERROR(Y324/H324,"0")</f>
        <v>11</v>
      </c>
      <c r="Z325" s="384">
        <f>IFERROR(IF(Z321="",0,Z321),"0")+IFERROR(IF(Z322="",0,Z322),"0")+IFERROR(IF(Z323="",0,Z323),"0")+IFERROR(IF(Z324="",0,Z324),"0")</f>
        <v>7.0279999999999995E-2</v>
      </c>
      <c r="AA325" s="385"/>
      <c r="AB325" s="385"/>
      <c r="AC325" s="385"/>
    </row>
    <row r="326" spans="1:68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34.5</v>
      </c>
      <c r="Y326" s="384">
        <f>IFERROR(SUM(Y321:Y324),"0")</f>
        <v>35.700000000000003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150</v>
      </c>
      <c r="Y328" s="383">
        <f t="shared" ref="Y328:Y333" si="57">IFERROR(IF(X328="",0,CEILING((X328/$H328),1)*$H328),"")</f>
        <v>156</v>
      </c>
      <c r="Z328" s="36">
        <f>IFERROR(IF(Y328=0,"",ROUNDUP(Y328/H328,0)*0.02175),"")</f>
        <v>0.43499999999999994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160.73076923076923</v>
      </c>
      <c r="BN328" s="64">
        <f t="shared" ref="BN328:BN333" si="59">IFERROR(Y328*I328/H328,"0")</f>
        <v>167.16000000000003</v>
      </c>
      <c r="BO328" s="64">
        <f t="shared" ref="BO328:BO333" si="60">IFERROR(1/J328*(X328/H328),"0")</f>
        <v>0.34340659340659335</v>
      </c>
      <c r="BP328" s="64">
        <f t="shared" ref="BP328:BP333" si="61">IFERROR(1/J328*(Y328/H328),"0")</f>
        <v>0.3571428571428571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19.23076923076923</v>
      </c>
      <c r="Y334" s="384">
        <f>IFERROR(Y328/H328,"0")+IFERROR(Y329/H329,"0")+IFERROR(Y330/H330,"0")+IFERROR(Y331/H331,"0")+IFERROR(Y332/H332,"0")+IFERROR(Y333/H333,"0")</f>
        <v>20</v>
      </c>
      <c r="Z334" s="384">
        <f>IFERROR(IF(Z328="",0,Z328),"0")+IFERROR(IF(Z329="",0,Z329),"0")+IFERROR(IF(Z330="",0,Z330),"0")+IFERROR(IF(Z331="",0,Z331),"0")+IFERROR(IF(Z332="",0,Z332),"0")+IFERROR(IF(Z333="",0,Z333),"0")</f>
        <v>0.43499999999999994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150</v>
      </c>
      <c r="Y335" s="384">
        <f>IFERROR(SUM(Y328:Y333),"0")</f>
        <v>156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hidden="1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17.5</v>
      </c>
      <c r="Y363" s="383">
        <f>IFERROR(IF(X363="",0,CEILING((X363/$H363),1)*$H363),"")</f>
        <v>18.900000000000002</v>
      </c>
      <c r="Z363" s="36">
        <f>IFERROR(IF(Y363=0,"",ROUNDUP(Y363/H363,0)*0.00753),"")</f>
        <v>6.7769999999999997E-2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19.666666666666664</v>
      </c>
      <c r="BN363" s="64">
        <f>IFERROR(Y363*I363/H363,"0")</f>
        <v>21.24</v>
      </c>
      <c r="BO363" s="64">
        <f>IFERROR(1/J363*(X363/H363),"0")</f>
        <v>5.3418803418803409E-2</v>
      </c>
      <c r="BP363" s="64">
        <f>IFERROR(1/J363*(Y363/H363),"0")</f>
        <v>5.7692307692307689E-2</v>
      </c>
    </row>
    <row r="364" spans="1:68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8.3333333333333321</v>
      </c>
      <c r="Y364" s="384">
        <f>IFERROR(Y361/H361,"0")+IFERROR(Y362/H362,"0")+IFERROR(Y363/H363,"0")</f>
        <v>9</v>
      </c>
      <c r="Z364" s="384">
        <f>IFERROR(IF(Z361="",0,Z361),"0")+IFERROR(IF(Z362="",0,Z362),"0")+IFERROR(IF(Z363="",0,Z363),"0")</f>
        <v>6.7769999999999997E-2</v>
      </c>
      <c r="AA364" s="385"/>
      <c r="AB364" s="385"/>
      <c r="AC364" s="385"/>
    </row>
    <row r="365" spans="1:68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17.5</v>
      </c>
      <c r="Y365" s="384">
        <f>IFERROR(SUM(Y361:Y363),"0")</f>
        <v>18.900000000000002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160</v>
      </c>
      <c r="Y369" s="383">
        <f t="shared" ref="Y369:Y377" si="62">IFERROR(IF(X369="",0,CEILING((X369/$H369),1)*$H369),"")</f>
        <v>165</v>
      </c>
      <c r="Z369" s="36">
        <f>IFERROR(IF(Y369=0,"",ROUNDUP(Y369/H369,0)*0.02175),"")</f>
        <v>0.23924999999999999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165.12</v>
      </c>
      <c r="BN369" s="64">
        <f t="shared" ref="BN369:BN377" si="64">IFERROR(Y369*I369/H369,"0")</f>
        <v>170.28000000000003</v>
      </c>
      <c r="BO369" s="64">
        <f t="shared" ref="BO369:BO377" si="65">IFERROR(1/J369*(X369/H369),"0")</f>
        <v>0.22222222222222221</v>
      </c>
      <c r="BP369" s="64">
        <f t="shared" ref="BP369:BP377" si="66">IFERROR(1/J369*(Y369/H369),"0")</f>
        <v>0.22916666666666666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300</v>
      </c>
      <c r="Y371" s="383">
        <f t="shared" si="62"/>
        <v>300</v>
      </c>
      <c r="Z371" s="36">
        <f>IFERROR(IF(Y371=0,"",ROUNDUP(Y371/H371,0)*0.02175),"")</f>
        <v>0.43499999999999994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309.60000000000002</v>
      </c>
      <c r="BN371" s="64">
        <f t="shared" si="64"/>
        <v>309.60000000000002</v>
      </c>
      <c r="BO371" s="64">
        <f t="shared" si="65"/>
        <v>0.41666666666666663</v>
      </c>
      <c r="BP371" s="64">
        <f t="shared" si="66"/>
        <v>0.41666666666666663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600</v>
      </c>
      <c r="Y373" s="383">
        <f t="shared" si="62"/>
        <v>600</v>
      </c>
      <c r="Z373" s="36">
        <f>IFERROR(IF(Y373=0,"",ROUNDUP(Y373/H373,0)*0.02175),"")</f>
        <v>0.86999999999999988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619.20000000000005</v>
      </c>
      <c r="BN373" s="64">
        <f t="shared" si="64"/>
        <v>619.20000000000005</v>
      </c>
      <c r="BO373" s="64">
        <f t="shared" si="65"/>
        <v>0.83333333333333326</v>
      </c>
      <c r="BP373" s="64">
        <f t="shared" si="66"/>
        <v>0.83333333333333326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70.666666666666657</v>
      </c>
      <c r="Y378" s="384">
        <f>IFERROR(Y369/H369,"0")+IFERROR(Y370/H370,"0")+IFERROR(Y371/H371,"0")+IFERROR(Y372/H372,"0")+IFERROR(Y373/H373,"0")+IFERROR(Y374/H374,"0")+IFERROR(Y375/H375,"0")+IFERROR(Y376/H376,"0")+IFERROR(Y377/H377,"0")</f>
        <v>71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1.5442499999999999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1060</v>
      </c>
      <c r="Y379" s="384">
        <f>IFERROR(SUM(Y369:Y377),"0")</f>
        <v>1065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300</v>
      </c>
      <c r="Y381" s="383">
        <f>IFERROR(IF(X381="",0,CEILING((X381/$H381),1)*$H381),"")</f>
        <v>300</v>
      </c>
      <c r="Z381" s="36">
        <f>IFERROR(IF(Y381=0,"",ROUNDUP(Y381/H381,0)*0.02175),"")</f>
        <v>0.43499999999999994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309.60000000000002</v>
      </c>
      <c r="BN381" s="64">
        <f>IFERROR(Y381*I381/H381,"0")</f>
        <v>309.60000000000002</v>
      </c>
      <c r="BO381" s="64">
        <f>IFERROR(1/J381*(X381/H381),"0")</f>
        <v>0.41666666666666663</v>
      </c>
      <c r="BP381" s="64">
        <f>IFERROR(1/J381*(Y381/H381),"0")</f>
        <v>0.41666666666666663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20</v>
      </c>
      <c r="Y383" s="384">
        <f>IFERROR(Y381/H381,"0")+IFERROR(Y382/H382,"0")</f>
        <v>20</v>
      </c>
      <c r="Z383" s="384">
        <f>IFERROR(IF(Z381="",0,Z381),"0")+IFERROR(IF(Z382="",0,Z382),"0")</f>
        <v>0.43499999999999994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300</v>
      </c>
      <c r="Y384" s="384">
        <f>IFERROR(SUM(Y381:Y382),"0")</f>
        <v>300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50</v>
      </c>
      <c r="Y399" s="383">
        <f>IFERROR(IF(X399="",0,CEILING((X399/$H399),1)*$H399),"")</f>
        <v>54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52.222222222222221</v>
      </c>
      <c r="BN399" s="64">
        <f>IFERROR(Y399*I399/H399,"0")</f>
        <v>56.4</v>
      </c>
      <c r="BO399" s="64">
        <f>IFERROR(1/J399*(X399/H399),"0")</f>
        <v>8.2671957671957674E-2</v>
      </c>
      <c r="BP399" s="64">
        <f>IFERROR(1/J399*(Y399/H399),"0")</f>
        <v>8.9285714285714274E-2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200</v>
      </c>
      <c r="Y400" s="383">
        <f>IFERROR(IF(X400="",0,CEILING((X400/$H400),1)*$H400),"")</f>
        <v>204</v>
      </c>
      <c r="Z400" s="36">
        <f>IFERROR(IF(Y400=0,"",ROUNDUP(Y400/H400,0)*0.02175),"")</f>
        <v>0.36974999999999997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208</v>
      </c>
      <c r="BN400" s="64">
        <f>IFERROR(Y400*I400/H400,"0")</f>
        <v>212.16</v>
      </c>
      <c r="BO400" s="64">
        <f>IFERROR(1/J400*(X400/H400),"0")</f>
        <v>0.29761904761904762</v>
      </c>
      <c r="BP400" s="64">
        <f>IFERROR(1/J400*(Y400/H400),"0")</f>
        <v>0.30357142857142855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80</v>
      </c>
      <c r="Y401" s="383">
        <f>IFERROR(IF(X401="",0,CEILING((X401/$H401),1)*$H401),"")</f>
        <v>80</v>
      </c>
      <c r="Z401" s="36">
        <f>IFERROR(IF(Y401=0,"",ROUNDUP(Y401/H401,0)*0.00937),"")</f>
        <v>0.18740000000000001</v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84.2</v>
      </c>
      <c r="BN401" s="64">
        <f>IFERROR(Y401*I401/H401,"0")</f>
        <v>84.2</v>
      </c>
      <c r="BO401" s="64">
        <f>IFERROR(1/J401*(X401/H401),"0")</f>
        <v>0.16666666666666666</v>
      </c>
      <c r="BP401" s="64">
        <f>IFERROR(1/J401*(Y401/H401),"0")</f>
        <v>0.16666666666666666</v>
      </c>
    </row>
    <row r="402" spans="1:68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41.296296296296298</v>
      </c>
      <c r="Y402" s="384">
        <f>IFERROR(Y398/H398,"0")+IFERROR(Y399/H399,"0")+IFERROR(Y400/H400,"0")+IFERROR(Y401/H401,"0")</f>
        <v>42</v>
      </c>
      <c r="Z402" s="384">
        <f>IFERROR(IF(Z398="",0,Z398),"0")+IFERROR(IF(Z399="",0,Z399),"0")+IFERROR(IF(Z400="",0,Z400),"0")+IFERROR(IF(Z401="",0,Z401),"0")</f>
        <v>0.66589999999999994</v>
      </c>
      <c r="AA402" s="385"/>
      <c r="AB402" s="385"/>
      <c r="AC402" s="385"/>
    </row>
    <row r="403" spans="1:68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330</v>
      </c>
      <c r="Y403" s="384">
        <f>IFERROR(SUM(Y398:Y401),"0")</f>
        <v>338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4301031303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4301031139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30</v>
      </c>
      <c r="Y406" s="383">
        <f>IFERROR(IF(X406="",0,CEILING((X406/$H406),1)*$H406),"")</f>
        <v>30.66</v>
      </c>
      <c r="Z406" s="36">
        <f>IFERROR(IF(Y406=0,"",ROUNDUP(Y406/H406,0)*0.00753),"")</f>
        <v>5.271E-2</v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31.369863013698634</v>
      </c>
      <c r="BN406" s="64">
        <f>IFERROR(Y406*I406/H406,"0")</f>
        <v>32.06</v>
      </c>
      <c r="BO406" s="64">
        <f>IFERROR(1/J406*(X406/H406),"0")</f>
        <v>4.3905865823674041E-2</v>
      </c>
      <c r="BP406" s="64">
        <f>IFERROR(1/J406*(Y406/H406),"0")</f>
        <v>4.4871794871794872E-2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6.8493150684931505</v>
      </c>
      <c r="Y408" s="384">
        <f>IFERROR(Y405/H405,"0")+IFERROR(Y406/H406,"0")+IFERROR(Y407/H407,"0")</f>
        <v>7</v>
      </c>
      <c r="Z408" s="384">
        <f>IFERROR(IF(Z405="",0,Z405),"0")+IFERROR(IF(Z406="",0,Z406),"0")+IFERROR(IF(Z407="",0,Z407),"0")</f>
        <v>5.271E-2</v>
      </c>
      <c r="AA408" s="385"/>
      <c r="AB408" s="385"/>
      <c r="AC408" s="385"/>
    </row>
    <row r="409" spans="1:68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30</v>
      </c>
      <c r="Y409" s="384">
        <f>IFERROR(SUM(Y405:Y407),"0")</f>
        <v>30.66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400</v>
      </c>
      <c r="Y411" s="383">
        <f>IFERROR(IF(X411="",0,CEILING((X411/$H411),1)*$H411),"")</f>
        <v>405.59999999999997</v>
      </c>
      <c r="Z411" s="36">
        <f>IFERROR(IF(Y411=0,"",ROUNDUP(Y411/H411,0)*0.02175),"")</f>
        <v>1.131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428.92307692307696</v>
      </c>
      <c r="BN411" s="64">
        <f>IFERROR(Y411*I411/H411,"0")</f>
        <v>434.928</v>
      </c>
      <c r="BO411" s="64">
        <f>IFERROR(1/J411*(X411/H411),"0")</f>
        <v>0.91575091575091572</v>
      </c>
      <c r="BP411" s="64">
        <f>IFERROR(1/J411*(Y411/H411),"0")</f>
        <v>0.92857142857142849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80</v>
      </c>
      <c r="Y413" s="383">
        <f>IFERROR(IF(X413="",0,CEILING((X413/$H413),1)*$H413),"")</f>
        <v>81.599999999999994</v>
      </c>
      <c r="Z413" s="36">
        <f>IFERROR(IF(Y413=0,"",ROUNDUP(Y413/H413,0)*0.00753),"")</f>
        <v>0.25602000000000003</v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89.466666666666683</v>
      </c>
      <c r="BN413" s="64">
        <f>IFERROR(Y413*I413/H413,"0")</f>
        <v>91.256</v>
      </c>
      <c r="BO413" s="64">
        <f>IFERROR(1/J413*(X413/H413),"0")</f>
        <v>0.21367521367521369</v>
      </c>
      <c r="BP413" s="64">
        <f>IFERROR(1/J413*(Y413/H413),"0")</f>
        <v>0.21794871794871795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84.615384615384613</v>
      </c>
      <c r="Y416" s="384">
        <f>IFERROR(Y411/H411,"0")+IFERROR(Y412/H412,"0")+IFERROR(Y413/H413,"0")+IFERROR(Y414/H414,"0")+IFERROR(Y415/H415,"0")</f>
        <v>86</v>
      </c>
      <c r="Z416" s="384">
        <f>IFERROR(IF(Z411="",0,Z411),"0")+IFERROR(IF(Z412="",0,Z412),"0")+IFERROR(IF(Z413="",0,Z413),"0")+IFERROR(IF(Z414="",0,Z414),"0")+IFERROR(IF(Z415="",0,Z415),"0")</f>
        <v>1.3870200000000001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480</v>
      </c>
      <c r="Y417" s="384">
        <f>IFERROR(SUM(Y411:Y415),"0")</f>
        <v>487.19999999999993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4301031335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">
        <v>584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585</v>
      </c>
      <c r="C435" s="31">
        <v>4301031257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4301031330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7" t="s">
        <v>588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589</v>
      </c>
      <c r="C437" s="31">
        <v>4301031178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10.5</v>
      </c>
      <c r="Y437" s="383">
        <f t="shared" si="67"/>
        <v>10.5</v>
      </c>
      <c r="Z437" s="36">
        <f t="shared" si="72"/>
        <v>2.5100000000000001E-2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11.149999999999999</v>
      </c>
      <c r="BN437" s="64">
        <f t="shared" si="69"/>
        <v>11.149999999999999</v>
      </c>
      <c r="BO437" s="64">
        <f t="shared" si="70"/>
        <v>2.1367521367521368E-2</v>
      </c>
      <c r="BP437" s="64">
        <f t="shared" si="71"/>
        <v>2.1367521367521368E-2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4301031336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5" t="s">
        <v>592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593</v>
      </c>
      <c r="C439" s="31">
        <v>4301031254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4301031331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22" t="s">
        <v>596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597</v>
      </c>
      <c r="C441" s="31">
        <v>4301031171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4301031337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60" t="s">
        <v>600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601</v>
      </c>
      <c r="C443" s="31">
        <v>4301031258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4301031333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4301031358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4301031338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">
        <v>611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612</v>
      </c>
      <c r="C448" s="31">
        <v>4301031255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5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5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2.5100000000000001E-2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10.5</v>
      </c>
      <c r="Y451" s="384">
        <f>IFERROR(SUM(Y429:Y449),"0")</f>
        <v>10.5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4301031324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63" t="s">
        <v>633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15</v>
      </c>
      <c r="Y469" s="383">
        <f t="shared" ref="Y469:Y474" si="73">IFERROR(IF(X469="",0,CEILING((X469/$H469),1)*$H469),"")</f>
        <v>16.8</v>
      </c>
      <c r="Z469" s="36">
        <f>IFERROR(IF(Y469=0,"",ROUNDUP(Y469/H469,0)*0.00753),"")</f>
        <v>3.0120000000000001E-2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15.821428571428568</v>
      </c>
      <c r="BN469" s="64">
        <f t="shared" ref="BN469:BN474" si="75">IFERROR(Y469*I469/H469,"0")</f>
        <v>17.72</v>
      </c>
      <c r="BO469" s="64">
        <f t="shared" ref="BO469:BO474" si="76">IFERROR(1/J469*(X469/H469),"0")</f>
        <v>2.2893772893772892E-2</v>
      </c>
      <c r="BP469" s="64">
        <f t="shared" ref="BP469:BP474" si="77">IFERROR(1/J469*(Y469/H469),"0")</f>
        <v>2.564102564102564E-2</v>
      </c>
    </row>
    <row r="470" spans="1:68" ht="27" hidden="1" customHeight="1" x14ac:dyDescent="0.25">
      <c r="A470" s="54" t="s">
        <v>631</v>
      </c>
      <c r="B470" s="54" t="s">
        <v>634</v>
      </c>
      <c r="C470" s="31">
        <v>4301031212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4301031327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643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644</v>
      </c>
      <c r="C474" s="31">
        <v>4301031173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3.5714285714285712</v>
      </c>
      <c r="Y475" s="384">
        <f>IFERROR(Y469/H469,"0")+IFERROR(Y470/H470,"0")+IFERROR(Y471/H471,"0")+IFERROR(Y472/H472,"0")+IFERROR(Y473/H473,"0")+IFERROR(Y474/H474,"0")</f>
        <v>4</v>
      </c>
      <c r="Z475" s="384">
        <f>IFERROR(IF(Z469="",0,Z469),"0")+IFERROR(IF(Z470="",0,Z470),"0")+IFERROR(IF(Z471="",0,Z471),"0")+IFERROR(IF(Z472="",0,Z472),"0")+IFERROR(IF(Z473="",0,Z473),"0")+IFERROR(IF(Z474="",0,Z474),"0")</f>
        <v>3.0120000000000001E-2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15</v>
      </c>
      <c r="Y476" s="384">
        <f>IFERROR(SUM(Y469:Y474),"0")</f>
        <v>16.8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20</v>
      </c>
      <c r="Y511" s="383">
        <f t="shared" si="78"/>
        <v>21.12</v>
      </c>
      <c r="Z511" s="36">
        <f t="shared" si="79"/>
        <v>4.7840000000000001E-2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21.363636363636363</v>
      </c>
      <c r="BN511" s="64">
        <f t="shared" si="81"/>
        <v>22.56</v>
      </c>
      <c r="BO511" s="64">
        <f t="shared" si="82"/>
        <v>3.6421911421911424E-2</v>
      </c>
      <c r="BP511" s="64">
        <f t="shared" si="83"/>
        <v>3.8461538461538464E-2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30</v>
      </c>
      <c r="Y513" s="383">
        <f t="shared" si="78"/>
        <v>31.68</v>
      </c>
      <c r="Z513" s="36">
        <f t="shared" si="79"/>
        <v>7.1760000000000004E-2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32.04545454545454</v>
      </c>
      <c r="BN513" s="64">
        <f t="shared" si="81"/>
        <v>33.839999999999996</v>
      </c>
      <c r="BO513" s="64">
        <f t="shared" si="82"/>
        <v>5.4632867132867136E-2</v>
      </c>
      <c r="BP513" s="64">
        <f t="shared" si="83"/>
        <v>5.7692307692307696E-2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50</v>
      </c>
      <c r="Y515" s="383">
        <f t="shared" si="78"/>
        <v>52.800000000000004</v>
      </c>
      <c r="Z515" s="36">
        <f t="shared" si="79"/>
        <v>0.1196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53.409090909090907</v>
      </c>
      <c r="BN515" s="64">
        <f t="shared" si="81"/>
        <v>56.400000000000006</v>
      </c>
      <c r="BO515" s="64">
        <f t="shared" si="82"/>
        <v>9.1054778554778545E-2</v>
      </c>
      <c r="BP515" s="64">
        <f t="shared" si="83"/>
        <v>9.6153846153846159E-2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18.939393939393938</v>
      </c>
      <c r="Y519" s="384">
        <f>IFERROR(Y510/H510,"0")+IFERROR(Y511/H511,"0")+IFERROR(Y512/H512,"0")+IFERROR(Y513/H513,"0")+IFERROR(Y514/H514,"0")+IFERROR(Y515/H515,"0")+IFERROR(Y516/H516,"0")+IFERROR(Y517/H517,"0")+IFERROR(Y518/H518,"0")</f>
        <v>20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0.23920000000000002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100</v>
      </c>
      <c r="Y520" s="384">
        <f>IFERROR(SUM(Y510:Y518),"0")</f>
        <v>105.6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30</v>
      </c>
      <c r="Y522" s="383">
        <f>IFERROR(IF(X522="",0,CEILING((X522/$H522),1)*$H522),"")</f>
        <v>31.68</v>
      </c>
      <c r="Z522" s="36">
        <f>IFERROR(IF(Y522=0,"",ROUNDUP(Y522/H522,0)*0.01196),"")</f>
        <v>7.1760000000000004E-2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32.04545454545454</v>
      </c>
      <c r="BN522" s="64">
        <f>IFERROR(Y522*I522/H522,"0")</f>
        <v>33.839999999999996</v>
      </c>
      <c r="BO522" s="64">
        <f>IFERROR(1/J522*(X522/H522),"0")</f>
        <v>5.4632867132867136E-2</v>
      </c>
      <c r="BP522" s="64">
        <f>IFERROR(1/J522*(Y522/H522),"0")</f>
        <v>5.7692307692307696E-2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5.6818181818181817</v>
      </c>
      <c r="Y524" s="384">
        <f>IFERROR(Y522/H522,"0")+IFERROR(Y523/H523,"0")</f>
        <v>6</v>
      </c>
      <c r="Z524" s="384">
        <f>IFERROR(IF(Z522="",0,Z522),"0")+IFERROR(IF(Z523="",0,Z523),"0")</f>
        <v>7.1760000000000004E-2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30</v>
      </c>
      <c r="Y525" s="384">
        <f>IFERROR(SUM(Y522:Y523),"0")</f>
        <v>31.68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hidden="1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hidden="1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25</v>
      </c>
      <c r="Y529" s="383">
        <f t="shared" si="84"/>
        <v>26.400000000000002</v>
      </c>
      <c r="Z529" s="36">
        <f>IFERROR(IF(Y529=0,"",ROUNDUP(Y529/H529,0)*0.01196),"")</f>
        <v>5.9799999999999999E-2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26.704545454545453</v>
      </c>
      <c r="BN529" s="64">
        <f t="shared" si="86"/>
        <v>28.200000000000003</v>
      </c>
      <c r="BO529" s="64">
        <f t="shared" si="87"/>
        <v>4.5527389277389273E-2</v>
      </c>
      <c r="BP529" s="64">
        <f t="shared" si="88"/>
        <v>4.807692307692308E-2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4.7348484848484844</v>
      </c>
      <c r="Y533" s="384">
        <f>IFERROR(Y527/H527,"0")+IFERROR(Y528/H528,"0")+IFERROR(Y529/H529,"0")+IFERROR(Y530/H530,"0")+IFERROR(Y531/H531,"0")+IFERROR(Y532/H532,"0")</f>
        <v>5</v>
      </c>
      <c r="Z533" s="384">
        <f>IFERROR(IF(Z527="",0,Z527),"0")+IFERROR(IF(Z528="",0,Z528),"0")+IFERROR(IF(Z529="",0,Z529),"0")+IFERROR(IF(Z530="",0,Z530),"0")+IFERROR(IF(Z531="",0,Z531),"0")+IFERROR(IF(Z532="",0,Z532),"0")</f>
        <v>5.9799999999999999E-2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25</v>
      </c>
      <c r="Y534" s="384">
        <f>IFERROR(SUM(Y527:Y532),"0")</f>
        <v>26.400000000000002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hidden="1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hidden="1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hidden="1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hidden="1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4301060408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4301060354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4301060407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4301060355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3954.9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4071.52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4150.9350655889011</v>
      </c>
      <c r="Y604" s="384">
        <f>IFERROR(SUM(BN22:BN600),"0")</f>
        <v>4274.3899999999994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7</v>
      </c>
      <c r="Y605" s="38">
        <f>ROUNDUP(SUM(BP22:BP600),0)</f>
        <v>8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4325.9350655889011</v>
      </c>
      <c r="Y606" s="384">
        <f>GrossWeightTotalR+PalletQtyTotalR*25</f>
        <v>4474.3899999999994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497.03830200748007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516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8.1950899999999987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265.20000000000005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617.40000000000009</v>
      </c>
      <c r="E613" s="46">
        <f>IFERROR(Y104*1,"0")+IFERROR(Y105*1,"0")+IFERROR(Y106*1,"0")+IFERROR(Y110*1,"0")+IFERROR(Y111*1,"0")+IFERROR(Y112*1,"0")+IFERROR(Y113*1,"0")+IFERROR(Y114*1,"0")</f>
        <v>191.40000000000003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111.60000000000001</v>
      </c>
      <c r="G613" s="46">
        <f>IFERROR(Y148*1,"0")+IFERROR(Y149*1,"0")+IFERROR(Y153*1,"0")+IFERROR(Y154*1,"0")+IFERROR(Y158*1,"0")+IFERROR(Y159*1,"0")</f>
        <v>60.480000000000004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116.6</v>
      </c>
      <c r="I613" s="46">
        <f>IFERROR(Y186*1,"0")+IFERROR(Y187*1,"0")+IFERROR(Y188*1,"0")+IFERROR(Y189*1,"0")+IFERROR(Y190*1,"0")+IFERROR(Y191*1,"0")+IFERROR(Y192*1,"0")+IFERROR(Y193*1,"0")</f>
        <v>18.900000000000002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48.6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18.900000000000002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191.7</v>
      </c>
      <c r="V613" s="46">
        <f>IFERROR(Y357*1,"0")+IFERROR(Y361*1,"0")+IFERROR(Y362*1,"0")+IFERROR(Y363*1,"0")</f>
        <v>18.900000000000002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1365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855.86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10.5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16.8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163.68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60,00"/>
        <filter val="10,48"/>
        <filter val="10,50"/>
        <filter val="10,71"/>
        <filter val="100,00"/>
        <filter val="105,00"/>
        <filter val="109,00"/>
        <filter val="12,00"/>
        <filter val="12,96"/>
        <filter val="15,00"/>
        <filter val="15,24"/>
        <filter val="150,00"/>
        <filter val="16,50"/>
        <filter val="160,00"/>
        <filter val="17,50"/>
        <filter val="18,94"/>
        <filter val="19,23"/>
        <filter val="20,00"/>
        <filter val="200,00"/>
        <filter val="24,00"/>
        <filter val="25,00"/>
        <filter val="260,00"/>
        <filter val="3 954,90"/>
        <filter val="3,57"/>
        <filter val="30,00"/>
        <filter val="300,00"/>
        <filter val="33,52"/>
        <filter val="330,00"/>
        <filter val="34,50"/>
        <filter val="4 150,94"/>
        <filter val="4 325,94"/>
        <filter val="4,46"/>
        <filter val="4,73"/>
        <filter val="400,00"/>
        <filter val="41,30"/>
        <filter val="41,40"/>
        <filter val="480,00"/>
        <filter val="497,04"/>
        <filter val="499,00"/>
        <filter val="5,00"/>
        <filter val="5,40"/>
        <filter val="5,68"/>
        <filter val="50,00"/>
        <filter val="59,04"/>
        <filter val="6,25"/>
        <filter val="6,85"/>
        <filter val="60,00"/>
        <filter val="600,00"/>
        <filter val="69,00"/>
        <filter val="7"/>
        <filter val="7,67"/>
        <filter val="70,67"/>
        <filter val="8,33"/>
        <filter val="80,00"/>
        <filter val="84,62"/>
        <filter val="9,00"/>
        <filter val="9,26"/>
        <filter val="9,37"/>
        <filter val="99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2024-08-13T11:17:07Z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