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06793F-D111-40DA-9BA5-0A12EF2300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Y542" i="1" s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Y538" i="1" s="1"/>
  <c r="P535" i="1"/>
  <c r="X533" i="1"/>
  <c r="X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Y524" i="1" s="1"/>
  <c r="P521" i="1"/>
  <c r="X519" i="1"/>
  <c r="X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BP511" i="1" s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Y504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Y461" i="1" s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4" i="1" s="1"/>
  <c r="P391" i="1"/>
  <c r="X389" i="1"/>
  <c r="X388" i="1"/>
  <c r="BO387" i="1"/>
  <c r="BM387" i="1"/>
  <c r="Y387" i="1"/>
  <c r="BP387" i="1" s="1"/>
  <c r="P387" i="1"/>
  <c r="BO386" i="1"/>
  <c r="BM386" i="1"/>
  <c r="Y386" i="1"/>
  <c r="P386" i="1"/>
  <c r="BO385" i="1"/>
  <c r="BM385" i="1"/>
  <c r="Y385" i="1"/>
  <c r="Y389" i="1" s="1"/>
  <c r="P385" i="1"/>
  <c r="X383" i="1"/>
  <c r="X382" i="1"/>
  <c r="BO381" i="1"/>
  <c r="BM381" i="1"/>
  <c r="Y381" i="1"/>
  <c r="Y383" i="1" s="1"/>
  <c r="P381" i="1"/>
  <c r="BP380" i="1"/>
  <c r="BO380" i="1"/>
  <c r="BN380" i="1"/>
  <c r="BM380" i="1"/>
  <c r="Z380" i="1"/>
  <c r="Y380" i="1"/>
  <c r="P380" i="1"/>
  <c r="X378" i="1"/>
  <c r="X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Y340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O329" i="1"/>
  <c r="BM329" i="1"/>
  <c r="Y329" i="1"/>
  <c r="P329" i="1"/>
  <c r="BO328" i="1"/>
  <c r="BM328" i="1"/>
  <c r="Y328" i="1"/>
  <c r="BP328" i="1" s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P321" i="1" s="1"/>
  <c r="P321" i="1"/>
  <c r="BO320" i="1"/>
  <c r="BM320" i="1"/>
  <c r="Y320" i="1"/>
  <c r="Y325" i="1" s="1"/>
  <c r="P320" i="1"/>
  <c r="X318" i="1"/>
  <c r="X317" i="1"/>
  <c r="BO316" i="1"/>
  <c r="BM316" i="1"/>
  <c r="Y316" i="1"/>
  <c r="BP316" i="1" s="1"/>
  <c r="P316" i="1"/>
  <c r="BO315" i="1"/>
  <c r="BM315" i="1"/>
  <c r="Z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BP305" i="1" s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X194" i="1"/>
  <c r="X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O185" i="1"/>
  <c r="BM185" i="1"/>
  <c r="Y185" i="1"/>
  <c r="P185" i="1"/>
  <c r="X181" i="1"/>
  <c r="X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52" i="1" l="1"/>
  <c r="BN152" i="1"/>
  <c r="Z152" i="1"/>
  <c r="BP179" i="1"/>
  <c r="BN179" i="1"/>
  <c r="Z179" i="1"/>
  <c r="BP210" i="1"/>
  <c r="BN210" i="1"/>
  <c r="Z210" i="1"/>
  <c r="BP228" i="1"/>
  <c r="BN228" i="1"/>
  <c r="Z228" i="1"/>
  <c r="BP254" i="1"/>
  <c r="BN254" i="1"/>
  <c r="Z254" i="1"/>
  <c r="BP286" i="1"/>
  <c r="BN286" i="1"/>
  <c r="Z286" i="1"/>
  <c r="BP327" i="1"/>
  <c r="BN327" i="1"/>
  <c r="Z327" i="1"/>
  <c r="BP362" i="1"/>
  <c r="BN362" i="1"/>
  <c r="Z362" i="1"/>
  <c r="BP392" i="1"/>
  <c r="BN392" i="1"/>
  <c r="Z392" i="1"/>
  <c r="BP414" i="1"/>
  <c r="BN414" i="1"/>
  <c r="Z414" i="1"/>
  <c r="BP442" i="1"/>
  <c r="BN442" i="1"/>
  <c r="Z442" i="1"/>
  <c r="BP473" i="1"/>
  <c r="BN473" i="1"/>
  <c r="Z473" i="1"/>
  <c r="BP526" i="1"/>
  <c r="BN526" i="1"/>
  <c r="Z526" i="1"/>
  <c r="BP574" i="1"/>
  <c r="BN574" i="1"/>
  <c r="Z574" i="1"/>
  <c r="Z22" i="1"/>
  <c r="Z23" i="1" s="1"/>
  <c r="BN22" i="1"/>
  <c r="BP22" i="1"/>
  <c r="Y37" i="1"/>
  <c r="Z35" i="1"/>
  <c r="BN35" i="1"/>
  <c r="Z63" i="1"/>
  <c r="BN63" i="1"/>
  <c r="Z83" i="1"/>
  <c r="BN83" i="1"/>
  <c r="Z97" i="1"/>
  <c r="BN97" i="1"/>
  <c r="E612" i="1"/>
  <c r="Z119" i="1"/>
  <c r="BN119" i="1"/>
  <c r="Z135" i="1"/>
  <c r="BN135" i="1"/>
  <c r="BP169" i="1"/>
  <c r="BN169" i="1"/>
  <c r="Z169" i="1"/>
  <c r="BP191" i="1"/>
  <c r="BN191" i="1"/>
  <c r="Z191" i="1"/>
  <c r="Y230" i="1"/>
  <c r="BP220" i="1"/>
  <c r="BN220" i="1"/>
  <c r="Z220" i="1"/>
  <c r="BP241" i="1"/>
  <c r="BN241" i="1"/>
  <c r="Z241" i="1"/>
  <c r="BP267" i="1"/>
  <c r="BN267" i="1"/>
  <c r="Z267" i="1"/>
  <c r="BP311" i="1"/>
  <c r="BN311" i="1"/>
  <c r="Z311" i="1"/>
  <c r="BP345" i="1"/>
  <c r="BN345" i="1"/>
  <c r="Z345" i="1"/>
  <c r="BP374" i="1"/>
  <c r="BN374" i="1"/>
  <c r="Z374" i="1"/>
  <c r="BP398" i="1"/>
  <c r="BN398" i="1"/>
  <c r="Z398" i="1"/>
  <c r="BP434" i="1"/>
  <c r="BN434" i="1"/>
  <c r="Z434" i="1"/>
  <c r="BP452" i="1"/>
  <c r="BN452" i="1"/>
  <c r="Z452" i="1"/>
  <c r="BP512" i="1"/>
  <c r="BN512" i="1"/>
  <c r="Z512" i="1"/>
  <c r="Y576" i="1"/>
  <c r="Y575" i="1"/>
  <c r="BP573" i="1"/>
  <c r="BN573" i="1"/>
  <c r="Z573" i="1"/>
  <c r="Y194" i="1"/>
  <c r="J612" i="1"/>
  <c r="Y238" i="1"/>
  <c r="X606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77" i="1"/>
  <c r="BN77" i="1"/>
  <c r="BP77" i="1"/>
  <c r="Y89" i="1"/>
  <c r="Z85" i="1"/>
  <c r="BN85" i="1"/>
  <c r="Z91" i="1"/>
  <c r="BN91" i="1"/>
  <c r="BP91" i="1"/>
  <c r="Y99" i="1"/>
  <c r="Z104" i="1"/>
  <c r="BN104" i="1"/>
  <c r="Y114" i="1"/>
  <c r="Z112" i="1"/>
  <c r="BN112" i="1"/>
  <c r="F612" i="1"/>
  <c r="Z121" i="1"/>
  <c r="BN121" i="1"/>
  <c r="Y129" i="1"/>
  <c r="Z133" i="1"/>
  <c r="BN133" i="1"/>
  <c r="Z137" i="1"/>
  <c r="BN137" i="1"/>
  <c r="Y143" i="1"/>
  <c r="Z148" i="1"/>
  <c r="BN148" i="1"/>
  <c r="Y154" i="1"/>
  <c r="Z158" i="1"/>
  <c r="BN158" i="1"/>
  <c r="Z165" i="1"/>
  <c r="BN165" i="1"/>
  <c r="Y175" i="1"/>
  <c r="Z171" i="1"/>
  <c r="BN171" i="1"/>
  <c r="Z177" i="1"/>
  <c r="BN177" i="1"/>
  <c r="BP177" i="1"/>
  <c r="Z185" i="1"/>
  <c r="BN185" i="1"/>
  <c r="BP185" i="1"/>
  <c r="Z189" i="1"/>
  <c r="BN189" i="1"/>
  <c r="Z198" i="1"/>
  <c r="BN198" i="1"/>
  <c r="Y204" i="1"/>
  <c r="Z208" i="1"/>
  <c r="BN208" i="1"/>
  <c r="Z212" i="1"/>
  <c r="BN212" i="1"/>
  <c r="Z218" i="1"/>
  <c r="BN218" i="1"/>
  <c r="BP218" i="1"/>
  <c r="Z222" i="1"/>
  <c r="BN222" i="1"/>
  <c r="Z226" i="1"/>
  <c r="BN226" i="1"/>
  <c r="Z232" i="1"/>
  <c r="BN232" i="1"/>
  <c r="BP232" i="1"/>
  <c r="Z236" i="1"/>
  <c r="BN236" i="1"/>
  <c r="Y250" i="1"/>
  <c r="Z243" i="1"/>
  <c r="BN243" i="1"/>
  <c r="Z247" i="1"/>
  <c r="BN247" i="1"/>
  <c r="M612" i="1"/>
  <c r="Z256" i="1"/>
  <c r="BN256" i="1"/>
  <c r="Z260" i="1"/>
  <c r="BN260" i="1"/>
  <c r="BP265" i="1"/>
  <c r="BN265" i="1"/>
  <c r="Z265" i="1"/>
  <c r="BP281" i="1"/>
  <c r="BN281" i="1"/>
  <c r="Z281" i="1"/>
  <c r="S612" i="1"/>
  <c r="Y296" i="1"/>
  <c r="BP295" i="1"/>
  <c r="BN295" i="1"/>
  <c r="Z295" i="1"/>
  <c r="Z296" i="1" s="1"/>
  <c r="Y301" i="1"/>
  <c r="BP300" i="1"/>
  <c r="BN300" i="1"/>
  <c r="Z300" i="1"/>
  <c r="Z301" i="1" s="1"/>
  <c r="Y306" i="1"/>
  <c r="BP304" i="1"/>
  <c r="BN304" i="1"/>
  <c r="Z304" i="1"/>
  <c r="BP323" i="1"/>
  <c r="BN323" i="1"/>
  <c r="Z323" i="1"/>
  <c r="BP337" i="1"/>
  <c r="BN337" i="1"/>
  <c r="Z337" i="1"/>
  <c r="BP343" i="1"/>
  <c r="BN343" i="1"/>
  <c r="Z343" i="1"/>
  <c r="Y357" i="1"/>
  <c r="BP356" i="1"/>
  <c r="BN356" i="1"/>
  <c r="Z356" i="1"/>
  <c r="Z357" i="1" s="1"/>
  <c r="Y364" i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BP269" i="1"/>
  <c r="BN269" i="1"/>
  <c r="Z269" i="1"/>
  <c r="BP288" i="1"/>
  <c r="BN288" i="1"/>
  <c r="Z288" i="1"/>
  <c r="BP313" i="1"/>
  <c r="BN313" i="1"/>
  <c r="Z313" i="1"/>
  <c r="BP329" i="1"/>
  <c r="BN329" i="1"/>
  <c r="Z329" i="1"/>
  <c r="Y346" i="1"/>
  <c r="BP342" i="1"/>
  <c r="BN342" i="1"/>
  <c r="Z342" i="1"/>
  <c r="Y353" i="1"/>
  <c r="BP349" i="1"/>
  <c r="BN349" i="1"/>
  <c r="Z349" i="1"/>
  <c r="BP368" i="1"/>
  <c r="BN368" i="1"/>
  <c r="Z368" i="1"/>
  <c r="BP376" i="1"/>
  <c r="BN376" i="1"/>
  <c r="Z376" i="1"/>
  <c r="BP400" i="1"/>
  <c r="BN400" i="1"/>
  <c r="Z400" i="1"/>
  <c r="Y420" i="1"/>
  <c r="Y419" i="1"/>
  <c r="BP418" i="1"/>
  <c r="BN418" i="1"/>
  <c r="Z418" i="1"/>
  <c r="Z419" i="1" s="1"/>
  <c r="Y425" i="1"/>
  <c r="BP424" i="1"/>
  <c r="BN424" i="1"/>
  <c r="Z424" i="1"/>
  <c r="Z425" i="1" s="1"/>
  <c r="Y450" i="1"/>
  <c r="BP428" i="1"/>
  <c r="BN428" i="1"/>
  <c r="Z428" i="1"/>
  <c r="BP436" i="1"/>
  <c r="BN436" i="1"/>
  <c r="Z436" i="1"/>
  <c r="BP444" i="1"/>
  <c r="BN444" i="1"/>
  <c r="Z444" i="1"/>
  <c r="BP458" i="1"/>
  <c r="BN458" i="1"/>
  <c r="Z458" i="1"/>
  <c r="BP477" i="1"/>
  <c r="BN477" i="1"/>
  <c r="Z477" i="1"/>
  <c r="BP514" i="1"/>
  <c r="BN514" i="1"/>
  <c r="Z514" i="1"/>
  <c r="BP528" i="1"/>
  <c r="BN528" i="1"/>
  <c r="Z528" i="1"/>
  <c r="BP547" i="1"/>
  <c r="BN547" i="1"/>
  <c r="Z547" i="1"/>
  <c r="BP558" i="1"/>
  <c r="BN558" i="1"/>
  <c r="Z558" i="1"/>
  <c r="BP560" i="1"/>
  <c r="BN560" i="1"/>
  <c r="Z560" i="1"/>
  <c r="Y588" i="1"/>
  <c r="BP586" i="1"/>
  <c r="BN586" i="1"/>
  <c r="Z586" i="1"/>
  <c r="Y291" i="1"/>
  <c r="U612" i="1"/>
  <c r="Y334" i="1"/>
  <c r="Y352" i="1"/>
  <c r="Y363" i="1"/>
  <c r="Y382" i="1"/>
  <c r="Y408" i="1"/>
  <c r="Y407" i="1"/>
  <c r="BP412" i="1"/>
  <c r="BN412" i="1"/>
  <c r="Z412" i="1"/>
  <c r="BP432" i="1"/>
  <c r="BN432" i="1"/>
  <c r="Z432" i="1"/>
  <c r="BP440" i="1"/>
  <c r="BN440" i="1"/>
  <c r="Z440" i="1"/>
  <c r="BP448" i="1"/>
  <c r="BN448" i="1"/>
  <c r="Z448" i="1"/>
  <c r="BP471" i="1"/>
  <c r="BN471" i="1"/>
  <c r="Z471" i="1"/>
  <c r="AC612" i="1"/>
  <c r="BP510" i="1"/>
  <c r="BN510" i="1"/>
  <c r="Z510" i="1"/>
  <c r="BP522" i="1"/>
  <c r="BN522" i="1"/>
  <c r="Z522" i="1"/>
  <c r="BP536" i="1"/>
  <c r="BN536" i="1"/>
  <c r="Z536" i="1"/>
  <c r="BP548" i="1"/>
  <c r="BN548" i="1"/>
  <c r="Z548" i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Y495" i="1"/>
  <c r="Y500" i="1"/>
  <c r="Y532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9" i="1"/>
  <c r="Y205" i="1"/>
  <c r="Y215" i="1"/>
  <c r="Y229" i="1"/>
  <c r="Y237" i="1"/>
  <c r="Y261" i="1"/>
  <c r="Y270" i="1"/>
  <c r="Y282" i="1"/>
  <c r="Y307" i="1"/>
  <c r="BN315" i="1"/>
  <c r="Y318" i="1"/>
  <c r="Z321" i="1"/>
  <c r="BN321" i="1"/>
  <c r="H9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C612" i="1"/>
  <c r="Z54" i="1"/>
  <c r="BN54" i="1"/>
  <c r="Z56" i="1"/>
  <c r="BN56" i="1"/>
  <c r="Z58" i="1"/>
  <c r="BN58" i="1"/>
  <c r="Y59" i="1"/>
  <c r="Z62" i="1"/>
  <c r="Z64" i="1" s="1"/>
  <c r="BN62" i="1"/>
  <c r="BP62" i="1"/>
  <c r="D612" i="1"/>
  <c r="Z69" i="1"/>
  <c r="BN69" i="1"/>
  <c r="Z71" i="1"/>
  <c r="BN71" i="1"/>
  <c r="Z72" i="1"/>
  <c r="BN72" i="1"/>
  <c r="Y75" i="1"/>
  <c r="Z78" i="1"/>
  <c r="Z79" i="1" s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BN170" i="1"/>
  <c r="Z172" i="1"/>
  <c r="BN172" i="1"/>
  <c r="Z178" i="1"/>
  <c r="BN178" i="1"/>
  <c r="I612" i="1"/>
  <c r="Z186" i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BN207" i="1"/>
  <c r="BP207" i="1"/>
  <c r="Z209" i="1"/>
  <c r="BN209" i="1"/>
  <c r="Z211" i="1"/>
  <c r="BN211" i="1"/>
  <c r="Z213" i="1"/>
  <c r="BN213" i="1"/>
  <c r="Z219" i="1"/>
  <c r="BN219" i="1"/>
  <c r="Z221" i="1"/>
  <c r="BN221" i="1"/>
  <c r="Z223" i="1"/>
  <c r="BN223" i="1"/>
  <c r="Z225" i="1"/>
  <c r="BN225" i="1"/>
  <c r="Z227" i="1"/>
  <c r="BN227" i="1"/>
  <c r="Z233" i="1"/>
  <c r="BN233" i="1"/>
  <c r="Z235" i="1"/>
  <c r="BN235" i="1"/>
  <c r="K612" i="1"/>
  <c r="Z242" i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BN266" i="1"/>
  <c r="Z268" i="1"/>
  <c r="BN268" i="1"/>
  <c r="Y271" i="1"/>
  <c r="Y276" i="1"/>
  <c r="Q612" i="1"/>
  <c r="Z280" i="1"/>
  <c r="Z282" i="1" s="1"/>
  <c r="BN280" i="1"/>
  <c r="Y283" i="1"/>
  <c r="R612" i="1"/>
  <c r="Z287" i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BN320" i="1"/>
  <c r="BP320" i="1"/>
  <c r="Z322" i="1"/>
  <c r="BN322" i="1"/>
  <c r="Y324" i="1"/>
  <c r="Z328" i="1"/>
  <c r="BN328" i="1"/>
  <c r="Z330" i="1"/>
  <c r="BN330" i="1"/>
  <c r="Z332" i="1"/>
  <c r="BN332" i="1"/>
  <c r="Y333" i="1"/>
  <c r="Z336" i="1"/>
  <c r="BN336" i="1"/>
  <c r="BP336" i="1"/>
  <c r="Z338" i="1"/>
  <c r="BN338" i="1"/>
  <c r="Y339" i="1"/>
  <c r="Z344" i="1"/>
  <c r="Z346" i="1" s="1"/>
  <c r="BN344" i="1"/>
  <c r="Y347" i="1"/>
  <c r="Z350" i="1"/>
  <c r="Z352" i="1" s="1"/>
  <c r="BN350" i="1"/>
  <c r="BP350" i="1"/>
  <c r="V612" i="1"/>
  <c r="Y358" i="1"/>
  <c r="Z361" i="1"/>
  <c r="BN361" i="1"/>
  <c r="BP361" i="1"/>
  <c r="W612" i="1"/>
  <c r="Z369" i="1"/>
  <c r="BN369" i="1"/>
  <c r="Z371" i="1"/>
  <c r="BN371" i="1"/>
  <c r="Z373" i="1"/>
  <c r="BN373" i="1"/>
  <c r="Z375" i="1"/>
  <c r="BN375" i="1"/>
  <c r="Y378" i="1"/>
  <c r="Z381" i="1"/>
  <c r="Z382" i="1" s="1"/>
  <c r="BN381" i="1"/>
  <c r="BP381" i="1"/>
  <c r="Z385" i="1"/>
  <c r="BN385" i="1"/>
  <c r="BP385" i="1"/>
  <c r="Z387" i="1"/>
  <c r="BN387" i="1"/>
  <c r="Y388" i="1"/>
  <c r="Z391" i="1"/>
  <c r="Z393" i="1" s="1"/>
  <c r="BN391" i="1"/>
  <c r="BP391" i="1"/>
  <c r="Y402" i="1"/>
  <c r="BP397" i="1"/>
  <c r="BN397" i="1"/>
  <c r="Z397" i="1"/>
  <c r="X612" i="1"/>
  <c r="Y401" i="1"/>
  <c r="BP405" i="1"/>
  <c r="BN405" i="1"/>
  <c r="Z405" i="1"/>
  <c r="Z407" i="1" s="1"/>
  <c r="Y416" i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Z612" i="1"/>
  <c r="Y465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Y479" i="1"/>
  <c r="BP493" i="1"/>
  <c r="BN493" i="1"/>
  <c r="Z493" i="1"/>
  <c r="Y377" i="1"/>
  <c r="Y393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7" i="1"/>
  <c r="BP486" i="1"/>
  <c r="BN486" i="1"/>
  <c r="Z486" i="1"/>
  <c r="Z487" i="1" s="1"/>
  <c r="Y488" i="1"/>
  <c r="AA612" i="1"/>
  <c r="Y494" i="1"/>
  <c r="BP491" i="1"/>
  <c r="BN491" i="1"/>
  <c r="Z491" i="1"/>
  <c r="Z494" i="1" s="1"/>
  <c r="Y501" i="1"/>
  <c r="Y505" i="1"/>
  <c r="Y519" i="1"/>
  <c r="Y523" i="1"/>
  <c r="Y533" i="1"/>
  <c r="Y539" i="1"/>
  <c r="Y543" i="1"/>
  <c r="BP549" i="1"/>
  <c r="BN549" i="1"/>
  <c r="Z549" i="1"/>
  <c r="BP551" i="1"/>
  <c r="BN551" i="1"/>
  <c r="Z551" i="1"/>
  <c r="BP553" i="1"/>
  <c r="BN553" i="1"/>
  <c r="Z553" i="1"/>
  <c r="Y555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83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AB612" i="1"/>
  <c r="Y612" i="1"/>
  <c r="Y426" i="1"/>
  <c r="Z499" i="1"/>
  <c r="Z500" i="1" s="1"/>
  <c r="BN499" i="1"/>
  <c r="Z503" i="1"/>
  <c r="Z504" i="1" s="1"/>
  <c r="BN503" i="1"/>
  <c r="BP503" i="1"/>
  <c r="Z509" i="1"/>
  <c r="BN509" i="1"/>
  <c r="BP509" i="1"/>
  <c r="Z511" i="1"/>
  <c r="BN511" i="1"/>
  <c r="Z513" i="1"/>
  <c r="BN513" i="1"/>
  <c r="Z515" i="1"/>
  <c r="BN515" i="1"/>
  <c r="Z517" i="1"/>
  <c r="BN517" i="1"/>
  <c r="Y518" i="1"/>
  <c r="Z521" i="1"/>
  <c r="BN521" i="1"/>
  <c r="BP521" i="1"/>
  <c r="Z527" i="1"/>
  <c r="BN527" i="1"/>
  <c r="Z529" i="1"/>
  <c r="BN529" i="1"/>
  <c r="Z531" i="1"/>
  <c r="BN531" i="1"/>
  <c r="Z535" i="1"/>
  <c r="BN535" i="1"/>
  <c r="BP535" i="1"/>
  <c r="Z537" i="1"/>
  <c r="BN537" i="1"/>
  <c r="Z541" i="1"/>
  <c r="Z542" i="1" s="1"/>
  <c r="BN541" i="1"/>
  <c r="BP541" i="1"/>
  <c r="Y554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BP580" i="1"/>
  <c r="BN580" i="1"/>
  <c r="Z580" i="1"/>
  <c r="AE612" i="1"/>
  <c r="AD612" i="1"/>
  <c r="Y589" i="1"/>
  <c r="Z523" i="1" l="1"/>
  <c r="Z460" i="1"/>
  <c r="Z363" i="1"/>
  <c r="Z215" i="1"/>
  <c r="Z180" i="1"/>
  <c r="Z138" i="1"/>
  <c r="Z114" i="1"/>
  <c r="Z106" i="1"/>
  <c r="Z88" i="1"/>
  <c r="Z575" i="1"/>
  <c r="Z518" i="1"/>
  <c r="Z449" i="1"/>
  <c r="Z333" i="1"/>
  <c r="Z291" i="1"/>
  <c r="Z237" i="1"/>
  <c r="Z229" i="1"/>
  <c r="Z193" i="1"/>
  <c r="Z74" i="1"/>
  <c r="Y603" i="1"/>
  <c r="Z588" i="1"/>
  <c r="Z532" i="1"/>
  <c r="Z554" i="1"/>
  <c r="Z377" i="1"/>
  <c r="Z270" i="1"/>
  <c r="Z249" i="1"/>
  <c r="Z174" i="1"/>
  <c r="Y606" i="1"/>
  <c r="Z59" i="1"/>
  <c r="Y604" i="1"/>
  <c r="Z561" i="1"/>
  <c r="Z401" i="1"/>
  <c r="Z388" i="1"/>
  <c r="Z339" i="1"/>
  <c r="Z324" i="1"/>
  <c r="Z317" i="1"/>
  <c r="Z261" i="1"/>
  <c r="Z129" i="1"/>
  <c r="Z123" i="1"/>
  <c r="Z99" i="1"/>
  <c r="Y602" i="1"/>
  <c r="X605" i="1"/>
  <c r="Z570" i="1"/>
  <c r="Z582" i="1"/>
  <c r="Z538" i="1"/>
  <c r="Z474" i="1"/>
  <c r="Z36" i="1"/>
  <c r="Z607" i="1" l="1"/>
  <c r="Y605" i="1"/>
</calcChain>
</file>

<file path=xl/sharedStrings.xml><?xml version="1.0" encoding="utf-8"?>
<sst xmlns="http://schemas.openxmlformats.org/spreadsheetml/2006/main" count="2468" uniqueCount="778">
  <si>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</si>
  <si>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</si>
  <si>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</si>
  <si>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</si>
  <si>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</si>
  <si>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</si>
  <si>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</si>
  <si>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</si>
  <si>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</si>
  <si>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</si>
  <si>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</si>
  <si>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</si>
  <si>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</si>
  <si>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</si>
  <si>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</si>
  <si>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</si>
  <si>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</si>
  <si>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</si>
  <si>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</si>
  <si>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</si>
  <si>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</si>
  <si>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</si>
  <si>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</si>
  <si>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</si>
  <si>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</si>
  <si>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</si>
  <si>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</si>
  <si>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</si>
  <si>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</si>
  <si>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</si>
  <si>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</si>
  <si>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</si>
  <si>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</si>
  <si>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</si>
  <si>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</si>
  <si>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</si>
  <si>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</si>
  <si>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</si>
  <si>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</si>
  <si>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</si>
  <si>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</si>
  <si>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</si>
  <si>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</si>
  <si>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</si>
  <si>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</si>
  <si>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</si>
  <si>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</si>
  <si>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</si>
  <si>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</si>
  <si>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</si>
  <si>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</si>
  <si>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</si>
  <si>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</si>
  <si>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</si>
  <si>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</si>
  <si>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</si>
  <si>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</si>
  <si>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</si>
  <si>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</si>
  <si>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</si>
  <si>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</si>
  <si>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</si>
  <si>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</si>
  <si>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</si>
  <si>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</si>
  <si>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</si>
  <si>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</si>
  <si>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</si>
  <si>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</si>
  <si>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</si>
  <si>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</si>
  <si>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</si>
  <si>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</si>
  <si>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</si>
  <si>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</si>
  <si>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</si>
  <si>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</si>
  <si>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</si>
  <si>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</si>
  <si>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</si>
  <si>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</si>
  <si>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</si>
  <si>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</si>
  <si>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</si>
  <si>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</si>
  <si>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</si>
  <si>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</si>
  <si>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</si>
  <si>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</si>
  <si>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</si>
  <si>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</si>
  <si>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</si>
  <si>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</si>
  <si>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</si>
  <si>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</si>
  <si>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</si>
  <si>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</si>
  <si>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</si>
  <si>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</si>
  <si>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</si>
  <si>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</si>
  <si>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</si>
  <si>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</si>
  <si>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</si>
  <si>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</si>
  <si>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</si>
  <si>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</si>
  <si>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</si>
  <si>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</si>
  <si>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</si>
  <si>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</si>
  <si>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</si>
  <si>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</si>
  <si>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</si>
  <si>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</si>
  <si>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</si>
  <si>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</si>
  <si>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</si>
  <si>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</si>
  <si>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</si>
  <si>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</si>
  <si>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</si>
  <si>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</si>
  <si>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</si>
  <si>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</si>
  <si>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</si>
  <si>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</si>
  <si>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</si>
  <si>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</si>
  <si>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</si>
  <si>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</si>
  <si>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</si>
  <si>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</si>
  <si>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</si>
  <si>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</si>
  <si>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</si>
  <si>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</si>
  <si>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</si>
  <si>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</si>
  <si>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</si>
  <si>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</si>
  <si>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</si>
  <si>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</si>
  <si>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</si>
  <si>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</si>
  <si>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</si>
  <si>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</si>
  <si>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</si>
  <si>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</si>
  <si>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</si>
  <si>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</si>
  <si>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</si>
  <si>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</si>
  <si>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</si>
  <si>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</si>
  <si>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</si>
  <si>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</si>
  <si>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</si>
  <si>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</si>
  <si>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</si>
  <si>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</si>
  <si>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</si>
  <si>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</si>
  <si>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</si>
  <si>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</si>
  <si>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</si>
  <si>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</si>
  <si>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</si>
  <si>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</si>
  <si>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</si>
  <si>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</si>
  <si>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</si>
  <si>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</si>
  <si>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</si>
  <si>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</si>
  <si>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</si>
  <si>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</si>
  <si>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</si>
  <si>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</si>
  <si>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</si>
  <si>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</si>
  <si>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</si>
  <si>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</si>
  <si>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</si>
  <si>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</si>
  <si>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</si>
  <si>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</si>
  <si>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</si>
  <si>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</si>
  <si>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</si>
  <si>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</si>
  <si>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</si>
  <si>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</si>
  <si>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</si>
  <si>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</si>
  <si>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</si>
  <si>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</si>
  <si>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</si>
  <si>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</si>
  <si>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</si>
  <si>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</si>
  <si>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</si>
  <si>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</si>
  <si>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</si>
  <si>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</si>
  <si>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</si>
  <si>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</si>
  <si>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</si>
  <si>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</si>
  <si>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</si>
  <si>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</si>
  <si>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</si>
  <si>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</si>
  <si>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</si>
  <si>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</si>
  <si>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</si>
  <si>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</si>
  <si>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</si>
  <si>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</si>
  <si>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</si>
  <si>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</si>
  <si>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</si>
  <si>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</si>
  <si>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</si>
  <si>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</si>
  <si>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</si>
  <si>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</si>
  <si>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</si>
  <si>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</si>
  <si>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</si>
  <si>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</si>
  <si>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</si>
  <si>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</si>
  <si>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</si>
  <si>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</si>
  <si>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</si>
  <si>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</si>
  <si>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</si>
  <si>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</si>
  <si>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</si>
  <si>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</si>
  <si>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</si>
  <si>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</si>
  <si>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</si>
  <si>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</si>
  <si>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</si>
  <si>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</si>
  <si>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</si>
  <si>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</si>
  <si>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</si>
  <si>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</si>
  <si>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</si>
  <si>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</si>
  <si>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</si>
  <si>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</si>
  <si>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</si>
  <si>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</si>
  <si>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</si>
  <si>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</si>
  <si>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</si>
  <si>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</si>
  <si>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</si>
  <si>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</si>
  <si>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</si>
  <si>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</si>
  <si>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</si>
  <si>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</si>
  <si>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</si>
  <si>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</si>
  <si>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</si>
  <si>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</si>
  <si>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</si>
  <si>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</si>
  <si>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</si>
  <si>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</si>
  <si>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</si>
  <si>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</si>
  <si>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</si>
  <si>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</si>
  <si>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</si>
  <si>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</si>
  <si>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</si>
  <si>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</si>
  <si>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</si>
  <si>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</si>
  <si>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</si>
  <si>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</si>
  <si>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</si>
  <si>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</si>
  <si>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</si>
  <si>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</si>
  <si>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</si>
  <si>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</si>
  <si>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</si>
  <si>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</si>
  <si>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</si>
  <si>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</si>
  <si>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</si>
  <si>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</si>
  <si>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</si>
  <si>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</si>
  <si>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</si>
  <si>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</si>
  <si>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</si>
  <si>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</si>
  <si>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</si>
  <si>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</si>
  <si>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</si>
  <si>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</si>
  <si>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</si>
  <si>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</si>
  <si>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</si>
  <si>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</si>
  <si>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</si>
  <si>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</si>
  <si>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</si>
  <si>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</si>
  <si>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</si>
  <si>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</si>
  <si>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</si>
  <si>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</si>
  <si>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</si>
  <si>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</si>
  <si>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</si>
  <si>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</si>
  <si>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</si>
  <si>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</si>
  <si>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</si>
  <si>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</si>
  <si>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</si>
  <si>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</si>
  <si>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</si>
  <si>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</si>
  <si>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</si>
  <si>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</si>
  <si>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</si>
  <si>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</si>
  <si>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</si>
  <si>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</si>
  <si>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</si>
  <si>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</si>
  <si>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</si>
  <si>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</si>
  <si>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</si>
  <si>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</si>
  <si>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</si>
  <si>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</si>
  <si>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</si>
  <si>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</si>
  <si>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</si>
  <si>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</si>
  <si>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</si>
  <si>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</si>
  <si>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</si>
  <si>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</si>
  <si>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</si>
  <si>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</si>
  <si>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</si>
  <si>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</si>
  <si>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</si>
  <si>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</si>
  <si>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</si>
  <si>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</si>
  <si>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</si>
  <si>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</si>
  <si>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</si>
  <si>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</si>
  <si>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</si>
  <si>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</si>
  <si>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</si>
  <si>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</si>
  <si>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</si>
  <si>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</si>
  <si>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</si>
  <si>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</si>
  <si>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</si>
  <si>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</si>
  <si>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</si>
  <si>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</si>
  <si>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</si>
  <si>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</si>
  <si>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</si>
  <si>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</si>
  <si>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</si>
  <si>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</si>
  <si>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</si>
  <si>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</si>
  <si>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</si>
  <si>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</si>
  <si>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</si>
  <si>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</si>
  <si>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</si>
  <si>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</si>
  <si>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</si>
  <si>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</si>
  <si>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</si>
  <si>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</si>
  <si>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</si>
  <si>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</si>
  <si>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</si>
  <si>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</si>
  <si>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</si>
  <si>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</si>
  <si>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</si>
  <si>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</si>
  <si>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</si>
  <si>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</si>
  <si>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</si>
  <si>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</si>
  <si>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</si>
  <si>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</si>
  <si>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</si>
  <si>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</si>
  <si>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</si>
  <si>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</si>
  <si>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</si>
  <si>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</si>
  <si>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</si>
  <si>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</si>
  <si>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</si>
  <si>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</si>
  <si>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</si>
  <si>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</si>
  <si>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</si>
  <si>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</si>
  <si>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</si>
  <si>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</si>
  <si>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</si>
  <si>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</si>
  <si>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</si>
  <si>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</si>
  <si>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</si>
  <si>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</si>
  <si>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</si>
  <si>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</si>
  <si>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</si>
  <si>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</si>
  <si>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</si>
  <si>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</si>
  <si>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</si>
  <si>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</si>
  <si>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</si>
  <si>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</si>
  <si>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</si>
  <si>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</si>
  <si>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</si>
  <si>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</si>
  <si>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</si>
  <si>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</si>
  <si>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</si>
  <si>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</si>
  <si>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</si>
  <si>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</si>
  <si>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</si>
  <si>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</si>
  <si>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</si>
  <si>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</si>
  <si>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</si>
  <si>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</si>
  <si>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</si>
  <si>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</si>
  <si>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</si>
  <si>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</si>
  <si>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</si>
  <si>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</si>
  <si>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</si>
  <si>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</si>
  <si>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</si>
  <si>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</si>
  <si>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</si>
  <si>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</si>
  <si>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</si>
  <si>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</si>
  <si>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</si>
  <si>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</si>
  <si>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</si>
  <si>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</si>
  <si>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</si>
  <si>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</si>
  <si>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</si>
  <si>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</si>
  <si>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</si>
  <si>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</si>
  <si>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</si>
  <si>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</si>
  <si>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</si>
  <si>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</si>
  <si>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</si>
  <si>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</si>
  <si>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</si>
  <si>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</si>
  <si>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</si>
  <si>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</si>
  <si>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</si>
  <si>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</si>
  <si>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</si>
  <si>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</si>
  <si>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</si>
  <si>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</si>
  <si>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</si>
  <si>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</si>
  <si>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</si>
  <si>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</si>
  <si>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</si>
  <si>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</si>
  <si>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</si>
  <si>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</si>
  <si>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</si>
  <si>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</si>
  <si>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</si>
  <si>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</si>
  <si>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</si>
  <si>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</si>
  <si>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</si>
  <si>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</si>
  <si>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</si>
  <si>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</si>
  <si>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</si>
  <si>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</si>
  <si>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</si>
  <si>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</si>
  <si>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</si>
  <si>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</si>
  <si>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</si>
  <si>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</si>
  <si>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</si>
  <si>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</si>
  <si>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</si>
  <si>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</si>
  <si>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</si>
  <si>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</si>
  <si>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</si>
  <si>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</si>
  <si>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</si>
  <si>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</si>
  <si>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</si>
  <si>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</si>
  <si>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</si>
  <si>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</si>
  <si>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</si>
  <si>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</si>
  <si>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</si>
  <si>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</si>
  <si>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</si>
  <si>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P003132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</si>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</sst>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zoomScaleNormal="100" zoomScaleSheetLayoutView="100" workbookViewId="0">
      <selection activeCell="AB69" sqref="AB6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777</v>
      </c>
      <c r="I5" s="673"/>
      <c r="J5" s="673"/>
      <c r="K5" s="673"/>
      <c r="L5" s="673"/>
      <c r="M5" s="478"/>
      <c r="N5" s="58"/>
      <c r="P5" s="24" t="s">
        <v>10</v>
      </c>
      <c r="Q5" s="748">
        <v>45521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Суббота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0.5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149</v>
      </c>
      <c r="Y69" s="382">
        <f t="shared" si="11"/>
        <v>151.20000000000002</v>
      </c>
      <c r="Z69" s="36">
        <f>IFERROR(IF(Y69=0,"",ROUNDUP(Y69/H69,0)*0.02175),"")</f>
        <v>0.30449999999999999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155.62222222222221</v>
      </c>
      <c r="BN69" s="64">
        <f t="shared" si="13"/>
        <v>157.91999999999999</v>
      </c>
      <c r="BO69" s="64">
        <f t="shared" si="14"/>
        <v>0.24636243386243384</v>
      </c>
      <c r="BP69" s="64">
        <f t="shared" si="15"/>
        <v>0.25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13.796296296296296</v>
      </c>
      <c r="Y74" s="383">
        <f>IFERROR(Y68/H68,"0")+IFERROR(Y69/H69,"0")+IFERROR(Y70/H70,"0")+IFERROR(Y71/H71,"0")+IFERROR(Y72/H72,"0")+IFERROR(Y73/H73,"0")</f>
        <v>14</v>
      </c>
      <c r="Z74" s="383">
        <f>IFERROR(IF(Z68="",0,Z68),"0")+IFERROR(IF(Z69="",0,Z69),"0")+IFERROR(IF(Z70="",0,Z70),"0")+IFERROR(IF(Z71="",0,Z71),"0")+IFERROR(IF(Z72="",0,Z72),"0")+IFERROR(IF(Z73="",0,Z73),"0")</f>
        <v>0.30449999999999999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149</v>
      </c>
      <c r="Y75" s="383">
        <f>IFERROR(SUM(Y68:Y73),"0")</f>
        <v>151.20000000000002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62</v>
      </c>
      <c r="Y77" s="382">
        <f>IFERROR(IF(X77="",0,CEILING((X77/$H77),1)*$H77),"")</f>
        <v>64.800000000000011</v>
      </c>
      <c r="Z77" s="36">
        <f>IFERROR(IF(Y77=0,"",ROUNDUP(Y77/H77,0)*0.02175),"")</f>
        <v>0.1305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64.755555555555546</v>
      </c>
      <c r="BN77" s="64">
        <f>IFERROR(Y77*I77/H77,"0")</f>
        <v>67.680000000000007</v>
      </c>
      <c r="BO77" s="64">
        <f>IFERROR(1/J77*(X77/H77),"0")</f>
        <v>0.1025132275132275</v>
      </c>
      <c r="BP77" s="64">
        <f>IFERROR(1/J77*(Y77/H77),"0")</f>
        <v>0.10714285714285715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5.7407407407407405</v>
      </c>
      <c r="Y79" s="383">
        <f>IFERROR(Y77/H77,"0")+IFERROR(Y78/H78,"0")</f>
        <v>6.0000000000000009</v>
      </c>
      <c r="Z79" s="383">
        <f>IFERROR(IF(Z77="",0,Z77),"0")+IFERROR(IF(Z78="",0,Z78),"0")</f>
        <v>0.1305</v>
      </c>
      <c r="AA79" s="384"/>
      <c r="AB79" s="384"/>
      <c r="AC79" s="384"/>
    </row>
    <row r="80" spans="1:68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62</v>
      </c>
      <c r="Y80" s="383">
        <f>IFERROR(SUM(Y77:Y78),"0")</f>
        <v>64.800000000000011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6</v>
      </c>
      <c r="Y92" s="382">
        <f>IFERROR(IF(X92="",0,CEILING((X92/$H92),1)*$H92),"")</f>
        <v>7.2</v>
      </c>
      <c r="Z92" s="36">
        <f>IFERROR(IF(Y92=0,"",ROUNDUP(Y92/H92,0)*0.00753),"")</f>
        <v>3.0120000000000001E-2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6.8866666666666658</v>
      </c>
      <c r="BN92" s="64">
        <f>IFERROR(Y92*I92/H92,"0")</f>
        <v>8.2639999999999993</v>
      </c>
      <c r="BO92" s="64">
        <f>IFERROR(1/J92*(X92/H92),"0")</f>
        <v>2.1367521367521364E-2</v>
      </c>
      <c r="BP92" s="64">
        <f>IFERROR(1/J92*(Y92/H92),"0")</f>
        <v>2.564102564102564E-2</v>
      </c>
    </row>
    <row r="93" spans="1:68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3.333333333333333</v>
      </c>
      <c r="Y93" s="383">
        <f>IFERROR(Y91/H91,"0")+IFERROR(Y92/H92,"0")</f>
        <v>4</v>
      </c>
      <c r="Z93" s="383">
        <f>IFERROR(IF(Z91="",0,Z91),"0")+IFERROR(IF(Z92="",0,Z92),"0")</f>
        <v>3.0120000000000001E-2</v>
      </c>
      <c r="AA93" s="384"/>
      <c r="AB93" s="384"/>
      <c r="AC93" s="384"/>
    </row>
    <row r="94" spans="1:68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6</v>
      </c>
      <c r="Y94" s="383">
        <f>IFERROR(SUM(Y91:Y92),"0")</f>
        <v>7.2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82</v>
      </c>
      <c r="Y97" s="382">
        <f>IFERROR(IF(X97="",0,CEILING((X97/$H97),1)*$H97),"")</f>
        <v>84</v>
      </c>
      <c r="Z97" s="36">
        <f>IFERROR(IF(Y97=0,"",ROUNDUP(Y97/H97,0)*0.02175),"")</f>
        <v>0.21749999999999997</v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87.505714285714276</v>
      </c>
      <c r="BN97" s="64">
        <f>IFERROR(Y97*I97/H97,"0")</f>
        <v>89.64</v>
      </c>
      <c r="BO97" s="64">
        <f>IFERROR(1/J97*(X97/H97),"0")</f>
        <v>0.17431972789115643</v>
      </c>
      <c r="BP97" s="64">
        <f>IFERROR(1/J97*(Y97/H97),"0")</f>
        <v>0.17857142857142855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9.761904761904761</v>
      </c>
      <c r="Y99" s="383">
        <f>IFERROR(Y96/H96,"0")+IFERROR(Y97/H97,"0")+IFERROR(Y98/H98,"0")</f>
        <v>10</v>
      </c>
      <c r="Z99" s="383">
        <f>IFERROR(IF(Z96="",0,Z96),"0")+IFERROR(IF(Z97="",0,Z97),"0")+IFERROR(IF(Z98="",0,Z98),"0")</f>
        <v>0.21749999999999997</v>
      </c>
      <c r="AA99" s="384"/>
      <c r="AB99" s="384"/>
      <c r="AC99" s="384"/>
    </row>
    <row r="100" spans="1:68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82</v>
      </c>
      <c r="Y100" s="383">
        <f>IFERROR(SUM(Y96:Y98),"0")</f>
        <v>84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182</v>
      </c>
      <c r="Y103" s="382">
        <f>IFERROR(IF(X103="",0,CEILING((X103/$H103),1)*$H103),"")</f>
        <v>183.60000000000002</v>
      </c>
      <c r="Z103" s="36">
        <f>IFERROR(IF(Y103=0,"",ROUNDUP(Y103/H103,0)*0.02175),"")</f>
        <v>0.36974999999999997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190.08888888888887</v>
      </c>
      <c r="BN103" s="64">
        <f>IFERROR(Y103*I103/H103,"0")</f>
        <v>191.76000000000002</v>
      </c>
      <c r="BO103" s="64">
        <f>IFERROR(1/J103*(X103/H103),"0")</f>
        <v>0.30092592592592587</v>
      </c>
      <c r="BP103" s="64">
        <f>IFERROR(1/J103*(Y103/H103),"0")</f>
        <v>0.30357142857142855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14</v>
      </c>
      <c r="Y105" s="382">
        <f>IFERROR(IF(X105="",0,CEILING((X105/$H105),1)*$H105),"")</f>
        <v>18</v>
      </c>
      <c r="Z105" s="36">
        <f>IFERROR(IF(Y105=0,"",ROUNDUP(Y105/H105,0)*0.00937),"")</f>
        <v>3.7479999999999999E-2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14.653333333333332</v>
      </c>
      <c r="BN105" s="64">
        <f>IFERROR(Y105*I105/H105,"0")</f>
        <v>18.84</v>
      </c>
      <c r="BO105" s="64">
        <f>IFERROR(1/J105*(X105/H105),"0")</f>
        <v>2.5925925925925925E-2</v>
      </c>
      <c r="BP105" s="64">
        <f>IFERROR(1/J105*(Y105/H105),"0")</f>
        <v>3.3333333333333333E-2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19.962962962962962</v>
      </c>
      <c r="Y106" s="383">
        <f>IFERROR(Y103/H103,"0")+IFERROR(Y104/H104,"0")+IFERROR(Y105/H105,"0")</f>
        <v>21</v>
      </c>
      <c r="Z106" s="383">
        <f>IFERROR(IF(Z103="",0,Z103),"0")+IFERROR(IF(Z104="",0,Z104),"0")+IFERROR(IF(Z105="",0,Z105),"0")</f>
        <v>0.40722999999999998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196</v>
      </c>
      <c r="Y107" s="383">
        <f>IFERROR(SUM(Y103:Y105),"0")</f>
        <v>201.60000000000002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33</v>
      </c>
      <c r="Y110" s="382">
        <f>IFERROR(IF(X110="",0,CEILING((X110/$H110),1)*$H110),"")</f>
        <v>33.6</v>
      </c>
      <c r="Z110" s="36">
        <f>IFERROR(IF(Y110=0,"",ROUNDUP(Y110/H110,0)*0.02175),"")</f>
        <v>8.6999999999999994E-2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35.215714285714284</v>
      </c>
      <c r="BN110" s="64">
        <f>IFERROR(Y110*I110/H110,"0")</f>
        <v>35.856000000000002</v>
      </c>
      <c r="BO110" s="64">
        <f>IFERROR(1/J110*(X110/H110),"0")</f>
        <v>7.0153061224489791E-2</v>
      </c>
      <c r="BP110" s="64">
        <f>IFERROR(1/J110*(Y110/H110),"0")</f>
        <v>7.1428571428571425E-2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148</v>
      </c>
      <c r="Y111" s="382">
        <f>IFERROR(IF(X111="",0,CEILING((X111/$H111),1)*$H111),"")</f>
        <v>148.5</v>
      </c>
      <c r="Z111" s="36">
        <f>IFERROR(IF(Y111=0,"",ROUNDUP(Y111/H111,0)*0.00753),"")</f>
        <v>0.41415000000000002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162.90962962962962</v>
      </c>
      <c r="BN111" s="64">
        <f>IFERROR(Y111*I111/H111,"0")</f>
        <v>163.45999999999998</v>
      </c>
      <c r="BO111" s="64">
        <f>IFERROR(1/J111*(X111/H111),"0")</f>
        <v>0.35137701804368465</v>
      </c>
      <c r="BP111" s="64">
        <f>IFERROR(1/J111*(Y111/H111),"0")</f>
        <v>0.35256410256410253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58.74338624338624</v>
      </c>
      <c r="Y114" s="383">
        <f>IFERROR(Y109/H109,"0")+IFERROR(Y110/H110,"0")+IFERROR(Y111/H111,"0")+IFERROR(Y112/H112,"0")+IFERROR(Y113/H113,"0")</f>
        <v>58.999999999999993</v>
      </c>
      <c r="Z114" s="383">
        <f>IFERROR(IF(Z109="",0,Z109),"0")+IFERROR(IF(Z110="",0,Z110),"0")+IFERROR(IF(Z111="",0,Z111),"0")+IFERROR(IF(Z112="",0,Z112),"0")+IFERROR(IF(Z113="",0,Z113),"0")</f>
        <v>0.50114999999999998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181</v>
      </c>
      <c r="Y115" s="383">
        <f>IFERROR(SUM(Y109:Y113),"0")</f>
        <v>182.1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137</v>
      </c>
      <c r="Y119" s="382">
        <f>IFERROR(IF(X119="",0,CEILING((X119/$H119),1)*$H119),"")</f>
        <v>145.6</v>
      </c>
      <c r="Z119" s="36">
        <f>IFERROR(IF(Y119=0,"",ROUNDUP(Y119/H119,0)*0.02175),"")</f>
        <v>0.28275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142.87142857142857</v>
      </c>
      <c r="BN119" s="64">
        <f>IFERROR(Y119*I119/H119,"0")</f>
        <v>151.84</v>
      </c>
      <c r="BO119" s="64">
        <f>IFERROR(1/J119*(X119/H119),"0")</f>
        <v>0.21843112244897958</v>
      </c>
      <c r="BP119" s="64">
        <f>IFERROR(1/J119*(Y119/H119),"0")</f>
        <v>0.23214285714285712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12.232142857142858</v>
      </c>
      <c r="Y123" s="383">
        <f>IFERROR(Y118/H118,"0")+IFERROR(Y119/H119,"0")+IFERROR(Y120/H120,"0")+IFERROR(Y121/H121,"0")+IFERROR(Y122/H122,"0")</f>
        <v>13</v>
      </c>
      <c r="Z123" s="383">
        <f>IFERROR(IF(Z118="",0,Z118),"0")+IFERROR(IF(Z119="",0,Z119),"0")+IFERROR(IF(Z120="",0,Z120),"0")+IFERROR(IF(Z121="",0,Z121),"0")+IFERROR(IF(Z122="",0,Z122),"0")</f>
        <v>0.28275</v>
      </c>
      <c r="AA123" s="384"/>
      <c r="AB123" s="384"/>
      <c r="AC123" s="384"/>
    </row>
    <row r="124" spans="1:68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137</v>
      </c>
      <c r="Y124" s="383">
        <f>IFERROR(SUM(Y118:Y122),"0")</f>
        <v>145.6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70</v>
      </c>
      <c r="Y133" s="382">
        <f t="shared" si="21"/>
        <v>75.600000000000009</v>
      </c>
      <c r="Z133" s="36">
        <f>IFERROR(IF(Y133=0,"",ROUNDUP(Y133/H133,0)*0.02175),"")</f>
        <v>0.19574999999999998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74.650000000000006</v>
      </c>
      <c r="BN133" s="64">
        <f t="shared" si="23"/>
        <v>80.622</v>
      </c>
      <c r="BO133" s="64">
        <f t="shared" si="24"/>
        <v>0.14880952380952378</v>
      </c>
      <c r="BP133" s="64">
        <f t="shared" si="25"/>
        <v>0.1607142857142857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237</v>
      </c>
      <c r="Y135" s="382">
        <f t="shared" si="21"/>
        <v>237.60000000000002</v>
      </c>
      <c r="Z135" s="36">
        <f>IFERROR(IF(Y135=0,"",ROUNDUP(Y135/H135,0)*0.00753),"")</f>
        <v>0.66264000000000001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260.87555555555554</v>
      </c>
      <c r="BN135" s="64">
        <f t="shared" si="23"/>
        <v>261.536</v>
      </c>
      <c r="BO135" s="64">
        <f t="shared" si="24"/>
        <v>0.56267806267806264</v>
      </c>
      <c r="BP135" s="64">
        <f t="shared" si="25"/>
        <v>0.5641025641025641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96.1111111111111</v>
      </c>
      <c r="Y138" s="383">
        <f>IFERROR(Y132/H132,"0")+IFERROR(Y133/H133,"0")+IFERROR(Y134/H134,"0")+IFERROR(Y135/H135,"0")+IFERROR(Y136/H136,"0")+IFERROR(Y137/H137,"0")</f>
        <v>97</v>
      </c>
      <c r="Z138" s="383">
        <f>IFERROR(IF(Z132="",0,Z132),"0")+IFERROR(IF(Z133="",0,Z133),"0")+IFERROR(IF(Z134="",0,Z134),"0")+IFERROR(IF(Z135="",0,Z135),"0")+IFERROR(IF(Z136="",0,Z136),"0")+IFERROR(IF(Z137="",0,Z137),"0")</f>
        <v>0.85838999999999999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307</v>
      </c>
      <c r="Y139" s="383">
        <f>IFERROR(SUM(Y132:Y137),"0")</f>
        <v>313.20000000000005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55</v>
      </c>
      <c r="Y188" s="382">
        <f t="shared" si="26"/>
        <v>56.7</v>
      </c>
      <c r="Z188" s="36">
        <f>IFERROR(IF(Y188=0,"",ROUNDUP(Y188/H188,0)*0.00502),"")</f>
        <v>0.13553999999999999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58.404761904761905</v>
      </c>
      <c r="BN188" s="64">
        <f t="shared" si="28"/>
        <v>60.21</v>
      </c>
      <c r="BO188" s="64">
        <f t="shared" si="29"/>
        <v>0.11192511192511194</v>
      </c>
      <c r="BP188" s="64">
        <f t="shared" si="30"/>
        <v>0.11538461538461539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31</v>
      </c>
      <c r="Y190" s="382">
        <f t="shared" si="26"/>
        <v>31.5</v>
      </c>
      <c r="Z190" s="36">
        <f>IFERROR(IF(Y190=0,"",ROUNDUP(Y190/H190,0)*0.00502),"")</f>
        <v>7.5300000000000006E-2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32.476190476190474</v>
      </c>
      <c r="BN190" s="64">
        <f t="shared" si="28"/>
        <v>33.000000000000007</v>
      </c>
      <c r="BO190" s="64">
        <f t="shared" si="29"/>
        <v>6.3085063085063092E-2</v>
      </c>
      <c r="BP190" s="64">
        <f t="shared" si="30"/>
        <v>6.4102564102564111E-2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40.952380952380949</v>
      </c>
      <c r="Y193" s="383">
        <f>IFERROR(Y185/H185,"0")+IFERROR(Y186/H186,"0")+IFERROR(Y187/H187,"0")+IFERROR(Y188/H188,"0")+IFERROR(Y189/H189,"0")+IFERROR(Y190/H190,"0")+IFERROR(Y191/H191,"0")+IFERROR(Y192/H192,"0")</f>
        <v>42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0.21084</v>
      </c>
      <c r="AA193" s="384"/>
      <c r="AB193" s="384"/>
      <c r="AC193" s="384"/>
    </row>
    <row r="194" spans="1:68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86</v>
      </c>
      <c r="Y194" s="383">
        <f>IFERROR(SUM(Y185:Y192),"0")</f>
        <v>88.2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198</v>
      </c>
      <c r="Y207" s="382">
        <f t="shared" ref="Y207:Y214" si="31">IFERROR(IF(X207="",0,CEILING((X207/$H207),1)*$H207),"")</f>
        <v>199.8</v>
      </c>
      <c r="Z207" s="36">
        <f>IFERROR(IF(Y207=0,"",ROUNDUP(Y207/H207,0)*0.00937),"")</f>
        <v>0.34669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205.7</v>
      </c>
      <c r="BN207" s="64">
        <f t="shared" ref="BN207:BN214" si="33">IFERROR(Y207*I207/H207,"0")</f>
        <v>207.57000000000002</v>
      </c>
      <c r="BO207" s="64">
        <f t="shared" ref="BO207:BO214" si="34">IFERROR(1/J207*(X207/H207),"0")</f>
        <v>0.30555555555555552</v>
      </c>
      <c r="BP207" s="64">
        <f t="shared" ref="BP207:BP214" si="35">IFERROR(1/J207*(Y207/H207),"0")</f>
        <v>0.30833333333333335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79</v>
      </c>
      <c r="Y208" s="382">
        <f t="shared" si="31"/>
        <v>81</v>
      </c>
      <c r="Z208" s="36">
        <f>IFERROR(IF(Y208=0,"",ROUNDUP(Y208/H208,0)*0.00937),"")</f>
        <v>0.14055000000000001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82.072222222222223</v>
      </c>
      <c r="BN208" s="64">
        <f t="shared" si="33"/>
        <v>84.15</v>
      </c>
      <c r="BO208" s="64">
        <f t="shared" si="34"/>
        <v>0.12191358024691357</v>
      </c>
      <c r="BP208" s="64">
        <f t="shared" si="35"/>
        <v>0.12499999999999999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51.296296296296291</v>
      </c>
      <c r="Y215" s="383">
        <f>IFERROR(Y207/H207,"0")+IFERROR(Y208/H208,"0")+IFERROR(Y209/H209,"0")+IFERROR(Y210/H210,"0")+IFERROR(Y211/H211,"0")+IFERROR(Y212/H212,"0")+IFERROR(Y213/H213,"0")+IFERROR(Y214/H214,"0")</f>
        <v>52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0.48724000000000001</v>
      </c>
      <c r="AA215" s="384"/>
      <c r="AB215" s="384"/>
      <c r="AC215" s="384"/>
    </row>
    <row r="216" spans="1:68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277</v>
      </c>
      <c r="Y216" s="383">
        <f>IFERROR(SUM(Y207:Y214),"0")</f>
        <v>280.8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271</v>
      </c>
      <c r="Y222" s="382">
        <f t="shared" si="36"/>
        <v>271.2</v>
      </c>
      <c r="Z222" s="36">
        <f t="shared" ref="Z222:Z228" si="41">IFERROR(IF(Y222=0,"",ROUNDUP(Y222/H222,0)*0.00753),"")</f>
        <v>0.85089000000000004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303.74583333333334</v>
      </c>
      <c r="BN222" s="64">
        <f t="shared" si="38"/>
        <v>303.96999999999997</v>
      </c>
      <c r="BO222" s="64">
        <f t="shared" si="39"/>
        <v>0.72382478632478631</v>
      </c>
      <c r="BP222" s="64">
        <f t="shared" si="40"/>
        <v>0.72435897435897434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177</v>
      </c>
      <c r="Y224" s="382">
        <f t="shared" si="36"/>
        <v>177.6</v>
      </c>
      <c r="Z224" s="36">
        <f t="shared" si="41"/>
        <v>0.55722000000000005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197.06</v>
      </c>
      <c r="BN224" s="64">
        <f t="shared" si="38"/>
        <v>197.72800000000001</v>
      </c>
      <c r="BO224" s="64">
        <f t="shared" si="39"/>
        <v>0.47275641025641024</v>
      </c>
      <c r="BP224" s="64">
        <f t="shared" si="40"/>
        <v>0.47435897435897434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157</v>
      </c>
      <c r="Y225" s="382">
        <f t="shared" si="36"/>
        <v>158.4</v>
      </c>
      <c r="Z225" s="36">
        <f t="shared" si="41"/>
        <v>0.49698000000000003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174.79333333333335</v>
      </c>
      <c r="BN225" s="64">
        <f t="shared" si="38"/>
        <v>176.35200000000003</v>
      </c>
      <c r="BO225" s="64">
        <f t="shared" si="39"/>
        <v>0.41933760683760685</v>
      </c>
      <c r="BP225" s="64">
        <f t="shared" si="40"/>
        <v>0.42307692307692307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93</v>
      </c>
      <c r="Y227" s="382">
        <f t="shared" si="36"/>
        <v>93.6</v>
      </c>
      <c r="Z227" s="36">
        <f t="shared" si="41"/>
        <v>0.29366999999999999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103.54</v>
      </c>
      <c r="BN227" s="64">
        <f t="shared" si="38"/>
        <v>104.208</v>
      </c>
      <c r="BO227" s="64">
        <f t="shared" si="39"/>
        <v>0.24839743589743588</v>
      </c>
      <c r="BP227" s="64">
        <f t="shared" si="40"/>
        <v>0.25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198</v>
      </c>
      <c r="Y228" s="382">
        <f t="shared" si="36"/>
        <v>199.2</v>
      </c>
      <c r="Z228" s="36">
        <f t="shared" si="41"/>
        <v>0.62499000000000005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220.93500000000003</v>
      </c>
      <c r="BN228" s="64">
        <f t="shared" si="38"/>
        <v>222.274</v>
      </c>
      <c r="BO228" s="64">
        <f t="shared" si="39"/>
        <v>0.52884615384615385</v>
      </c>
      <c r="BP228" s="64">
        <f t="shared" si="40"/>
        <v>0.53205128205128205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373.33333333333337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375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2.82375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896</v>
      </c>
      <c r="Y230" s="383">
        <f>IFERROR(SUM(Y218:Y228),"0")</f>
        <v>900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12</v>
      </c>
      <c r="Y235" s="382">
        <f>IFERROR(IF(X235="",0,CEILING((X235/$H235),1)*$H235),"")</f>
        <v>12</v>
      </c>
      <c r="Z235" s="36">
        <f>IFERROR(IF(Y235=0,"",ROUNDUP(Y235/H235,0)*0.00753),"")</f>
        <v>3.7650000000000003E-2</v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13.360000000000001</v>
      </c>
      <c r="BN235" s="64">
        <f>IFERROR(Y235*I235/H235,"0")</f>
        <v>13.360000000000001</v>
      </c>
      <c r="BO235" s="64">
        <f>IFERROR(1/J235*(X235/H235),"0")</f>
        <v>3.2051282051282048E-2</v>
      </c>
      <c r="BP235" s="64">
        <f>IFERROR(1/J235*(Y235/H235),"0")</f>
        <v>3.2051282051282048E-2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5</v>
      </c>
      <c r="Y237" s="383">
        <f>IFERROR(Y232/H232,"0")+IFERROR(Y233/H233,"0")+IFERROR(Y234/H234,"0")+IFERROR(Y235/H235,"0")+IFERROR(Y236/H236,"0")</f>
        <v>5</v>
      </c>
      <c r="Z237" s="383">
        <f>IFERROR(IF(Z232="",0,Z232),"0")+IFERROR(IF(Z233="",0,Z233),"0")+IFERROR(IF(Z234="",0,Z234),"0")+IFERROR(IF(Z235="",0,Z235),"0")+IFERROR(IF(Z236="",0,Z236),"0")</f>
        <v>3.7650000000000003E-2</v>
      </c>
      <c r="AA237" s="384"/>
      <c r="AB237" s="384"/>
      <c r="AC237" s="384"/>
    </row>
    <row r="238" spans="1:68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12</v>
      </c>
      <c r="Y238" s="383">
        <f>IFERROR(SUM(Y232:Y236),"0")</f>
        <v>12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77</v>
      </c>
      <c r="Y288" s="382">
        <f>IFERROR(IF(X288="",0,CEILING((X288/$H288),1)*$H288),"")</f>
        <v>79.2</v>
      </c>
      <c r="Z288" s="36">
        <f>IFERROR(IF(Y288=0,"",ROUNDUP(Y288/H288,0)*0.00753),"")</f>
        <v>0.24849000000000002</v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85.726666666666674</v>
      </c>
      <c r="BN288" s="64">
        <f>IFERROR(Y288*I288/H288,"0")</f>
        <v>88.176000000000016</v>
      </c>
      <c r="BO288" s="64">
        <f>IFERROR(1/J288*(X288/H288),"0")</f>
        <v>0.20566239316239318</v>
      </c>
      <c r="BP288" s="64">
        <f>IFERROR(1/J288*(Y288/H288),"0")</f>
        <v>0.21153846153846154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65</v>
      </c>
      <c r="Y289" s="382">
        <f>IFERROR(IF(X289="",0,CEILING((X289/$H289),1)*$H289),"")</f>
        <v>67.2</v>
      </c>
      <c r="Z289" s="36">
        <f>IFERROR(IF(Y289=0,"",ROUNDUP(Y289/H289,0)*0.00753),"")</f>
        <v>0.21084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70.416666666666671</v>
      </c>
      <c r="BN289" s="64">
        <f>IFERROR(Y289*I289/H289,"0")</f>
        <v>72.800000000000011</v>
      </c>
      <c r="BO289" s="64">
        <f>IFERROR(1/J289*(X289/H289),"0")</f>
        <v>0.17361111111111113</v>
      </c>
      <c r="BP289" s="64">
        <f>IFERROR(1/J289*(Y289/H289),"0")</f>
        <v>0.17948717948717952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59.166666666666671</v>
      </c>
      <c r="Y291" s="383">
        <f>IFERROR(Y286/H286,"0")+IFERROR(Y287/H287,"0")+IFERROR(Y288/H288,"0")+IFERROR(Y289/H289,"0")+IFERROR(Y290/H290,"0")</f>
        <v>61</v>
      </c>
      <c r="Z291" s="383">
        <f>IFERROR(IF(Z286="",0,Z286),"0")+IFERROR(IF(Z287="",0,Z287),"0")+IFERROR(IF(Z288="",0,Z288),"0")+IFERROR(IF(Z289="",0,Z289),"0")+IFERROR(IF(Z290="",0,Z290),"0")</f>
        <v>0.45933000000000002</v>
      </c>
      <c r="AA291" s="384"/>
      <c r="AB291" s="384"/>
      <c r="AC291" s="384"/>
    </row>
    <row r="292" spans="1:68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142</v>
      </c>
      <c r="Y292" s="383">
        <f>IFERROR(SUM(Y286:Y290),"0")</f>
        <v>146.4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50</v>
      </c>
      <c r="Y320" s="382">
        <f>IFERROR(IF(X320="",0,CEILING((X320/$H320),1)*$H320),"")</f>
        <v>50.400000000000006</v>
      </c>
      <c r="Z320" s="36">
        <f>IFERROR(IF(Y320=0,"",ROUNDUP(Y320/H320,0)*0.00753),"")</f>
        <v>9.0359999999999996E-2</v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53.095238095238095</v>
      </c>
      <c r="BN320" s="64">
        <f>IFERROR(Y320*I320/H320,"0")</f>
        <v>53.52</v>
      </c>
      <c r="BO320" s="64">
        <f>IFERROR(1/J320*(X320/H320),"0")</f>
        <v>7.6312576312576319E-2</v>
      </c>
      <c r="BP320" s="64">
        <f>IFERROR(1/J320*(Y320/H320),"0")</f>
        <v>7.6923076923076927E-2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11.904761904761905</v>
      </c>
      <c r="Y324" s="383">
        <f>IFERROR(Y320/H320,"0")+IFERROR(Y321/H321,"0")+IFERROR(Y322/H322,"0")+IFERROR(Y323/H323,"0")</f>
        <v>12</v>
      </c>
      <c r="Z324" s="383">
        <f>IFERROR(IF(Z320="",0,Z320),"0")+IFERROR(IF(Z321="",0,Z321),"0")+IFERROR(IF(Z322="",0,Z322),"0")+IFERROR(IF(Z323="",0,Z323),"0")</f>
        <v>9.0359999999999996E-2</v>
      </c>
      <c r="AA324" s="384"/>
      <c r="AB324" s="384"/>
      <c r="AC324" s="384"/>
    </row>
    <row r="325" spans="1:68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50</v>
      </c>
      <c r="Y325" s="383">
        <f>IFERROR(SUM(Y320:Y323),"0")</f>
        <v>50.400000000000006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hidden="1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idden="1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0</v>
      </c>
      <c r="Y333" s="383">
        <f>IFERROR(Y327/H327,"0")+IFERROR(Y328/H328,"0")+IFERROR(Y329/H329,"0")+IFERROR(Y330/H330,"0")+IFERROR(Y331/H331,"0")+IFERROR(Y332/H332,"0")</f>
        <v>0</v>
      </c>
      <c r="Z333" s="383">
        <f>IFERROR(IF(Z327="",0,Z327),"0")+IFERROR(IF(Z328="",0,Z328),"0")+IFERROR(IF(Z329="",0,Z329),"0")+IFERROR(IF(Z330="",0,Z330),"0")+IFERROR(IF(Z331="",0,Z331),"0")+IFERROR(IF(Z332="",0,Z332),"0")</f>
        <v>0</v>
      </c>
      <c r="AA333" s="384"/>
      <c r="AB333" s="384"/>
      <c r="AC333" s="384"/>
    </row>
    <row r="334" spans="1:68" hidden="1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0</v>
      </c>
      <c r="Y334" s="383">
        <f>IFERROR(SUM(Y327:Y332),"0")</f>
        <v>0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hidden="1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189</v>
      </c>
      <c r="Y337" s="382">
        <f>IFERROR(IF(X337="",0,CEILING((X337/$H337),1)*$H337),"")</f>
        <v>195</v>
      </c>
      <c r="Z337" s="36">
        <f>IFERROR(IF(Y337=0,"",ROUNDUP(Y337/H337,0)*0.02175),"")</f>
        <v>0.54374999999999996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202.66615384615386</v>
      </c>
      <c r="BN337" s="64">
        <f>IFERROR(Y337*I337/H337,"0")</f>
        <v>209.10000000000002</v>
      </c>
      <c r="BO337" s="64">
        <f>IFERROR(1/J337*(X337/H337),"0")</f>
        <v>0.43269230769230765</v>
      </c>
      <c r="BP337" s="64">
        <f>IFERROR(1/J337*(Y337/H337),"0")</f>
        <v>0.4464285714285714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24.23076923076923</v>
      </c>
      <c r="Y339" s="383">
        <f>IFERROR(Y336/H336,"0")+IFERROR(Y337/H337,"0")+IFERROR(Y338/H338,"0")</f>
        <v>25</v>
      </c>
      <c r="Z339" s="383">
        <f>IFERROR(IF(Z336="",0,Z336),"0")+IFERROR(IF(Z337="",0,Z337),"0")+IFERROR(IF(Z338="",0,Z338),"0")</f>
        <v>0.54374999999999996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189</v>
      </c>
      <c r="Y340" s="383">
        <f>IFERROR(SUM(Y336:Y338),"0")</f>
        <v>195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hidden="1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4</v>
      </c>
      <c r="Y356" s="382">
        <f>IFERROR(IF(X356="",0,CEILING((X356/$H356),1)*$H356),"")</f>
        <v>5.4</v>
      </c>
      <c r="Z356" s="36">
        <f>IFERROR(IF(Y356=0,"",ROUNDUP(Y356/H356,0)*0.00753),"")</f>
        <v>2.2589999999999999E-2</v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4.5511111111111111</v>
      </c>
      <c r="BN356" s="64">
        <f>IFERROR(Y356*I356/H356,"0")</f>
        <v>6.1440000000000001</v>
      </c>
      <c r="BO356" s="64">
        <f>IFERROR(1/J356*(X356/H356),"0")</f>
        <v>1.4245014245014245E-2</v>
      </c>
      <c r="BP356" s="64">
        <f>IFERROR(1/J356*(Y356/H356),"0")</f>
        <v>1.9230769230769232E-2</v>
      </c>
    </row>
    <row r="357" spans="1:68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2.2222222222222223</v>
      </c>
      <c r="Y357" s="383">
        <f>IFERROR(Y356/H356,"0")</f>
        <v>3</v>
      </c>
      <c r="Z357" s="383">
        <f>IFERROR(IF(Z356="",0,Z356),"0")</f>
        <v>2.2589999999999999E-2</v>
      </c>
      <c r="AA357" s="384"/>
      <c r="AB357" s="384"/>
      <c r="AC357" s="384"/>
    </row>
    <row r="358" spans="1:68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4</v>
      </c>
      <c r="Y358" s="383">
        <f>IFERROR(SUM(Y356:Y356),"0")</f>
        <v>5.4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hidden="1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811</v>
      </c>
      <c r="Y368" s="382">
        <f t="shared" ref="Y368:Y376" si="62">IFERROR(IF(X368="",0,CEILING((X368/$H368),1)*$H368),"")</f>
        <v>825</v>
      </c>
      <c r="Z368" s="36">
        <f>IFERROR(IF(Y368=0,"",ROUNDUP(Y368/H368,0)*0.02175),"")</f>
        <v>1.1962499999999998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836.952</v>
      </c>
      <c r="BN368" s="64">
        <f t="shared" ref="BN368:BN376" si="64">IFERROR(Y368*I368/H368,"0")</f>
        <v>851.4</v>
      </c>
      <c r="BO368" s="64">
        <f t="shared" ref="BO368:BO376" si="65">IFERROR(1/J368*(X368/H368),"0")</f>
        <v>1.1263888888888889</v>
      </c>
      <c r="BP368" s="64">
        <f t="shared" ref="BP368:BP376" si="66">IFERROR(1/J368*(Y368/H368),"0")</f>
        <v>1.1458333333333333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302</v>
      </c>
      <c r="Y370" s="382">
        <f t="shared" si="62"/>
        <v>315</v>
      </c>
      <c r="Z370" s="36">
        <f>IFERROR(IF(Y370=0,"",ROUNDUP(Y370/H370,0)*0.02175),"")</f>
        <v>0.45674999999999999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311.66399999999999</v>
      </c>
      <c r="BN370" s="64">
        <f t="shared" si="64"/>
        <v>325.08</v>
      </c>
      <c r="BO370" s="64">
        <f t="shared" si="65"/>
        <v>0.4194444444444444</v>
      </c>
      <c r="BP370" s="64">
        <f t="shared" si="66"/>
        <v>0.4375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0</v>
      </c>
      <c r="Y372" s="382">
        <f t="shared" si="62"/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74.2</v>
      </c>
      <c r="Y377" s="383">
        <f>IFERROR(Y368/H368,"0")+IFERROR(Y369/H369,"0")+IFERROR(Y370/H370,"0")+IFERROR(Y371/H371,"0")+IFERROR(Y372/H372,"0")+IFERROR(Y373/H373,"0")+IFERROR(Y374/H374,"0")+IFERROR(Y375/H375,"0")+IFERROR(Y376/H376,"0")</f>
        <v>76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1.6529999999999998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1113</v>
      </c>
      <c r="Y378" s="383">
        <f>IFERROR(SUM(Y368:Y376),"0")</f>
        <v>1140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1651</v>
      </c>
      <c r="Y380" s="382">
        <f>IFERROR(IF(X380="",0,CEILING((X380/$H380),1)*$H380),"")</f>
        <v>1665</v>
      </c>
      <c r="Z380" s="36">
        <f>IFERROR(IF(Y380=0,"",ROUNDUP(Y380/H380,0)*0.02175),"")</f>
        <v>2.41425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1703.8319999999999</v>
      </c>
      <c r="BN380" s="64">
        <f>IFERROR(Y380*I380/H380,"0")</f>
        <v>1718.28</v>
      </c>
      <c r="BO380" s="64">
        <f>IFERROR(1/J380*(X380/H380),"0")</f>
        <v>2.2930555555555552</v>
      </c>
      <c r="BP380" s="64">
        <f>IFERROR(1/J380*(Y380/H380),"0")</f>
        <v>2.3125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110.06666666666666</v>
      </c>
      <c r="Y382" s="383">
        <f>IFERROR(Y380/H380,"0")+IFERROR(Y381/H381,"0")</f>
        <v>111</v>
      </c>
      <c r="Z382" s="383">
        <f>IFERROR(IF(Z380="",0,Z380),"0")+IFERROR(IF(Z381="",0,Z381),"0")</f>
        <v>2.41425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1651</v>
      </c>
      <c r="Y383" s="383">
        <f>IFERROR(SUM(Y380:Y381),"0")</f>
        <v>1665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4301031303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4.6399999999999997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4301031139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4.58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1898</v>
      </c>
      <c r="Y410" s="382">
        <f>IFERROR(IF(X410="",0,CEILING((X410/$H410),1)*$H410),"")</f>
        <v>1903.2</v>
      </c>
      <c r="Z410" s="36">
        <f>IFERROR(IF(Y410=0,"",ROUNDUP(Y410/H410,0)*0.02175),"")</f>
        <v>5.3069999999999995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2035.2400000000002</v>
      </c>
      <c r="BN410" s="64">
        <f>IFERROR(Y410*I410/H410,"0")</f>
        <v>2040.8160000000003</v>
      </c>
      <c r="BO410" s="64">
        <f>IFERROR(1/J410*(X410/H410),"0")</f>
        <v>4.3452380952380949</v>
      </c>
      <c r="BP410" s="64">
        <f>IFERROR(1/J410*(Y410/H410),"0")</f>
        <v>4.3571428571428568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243.33333333333334</v>
      </c>
      <c r="Y415" s="383">
        <f>IFERROR(Y410/H410,"0")+IFERROR(Y411/H411,"0")+IFERROR(Y412/H412,"0")+IFERROR(Y413/H413,"0")+IFERROR(Y414/H414,"0")</f>
        <v>244</v>
      </c>
      <c r="Z415" s="383">
        <f>IFERROR(IF(Z410="",0,Z410),"0")+IFERROR(IF(Z411="",0,Z411),"0")+IFERROR(IF(Z412="",0,Z412),"0")+IFERROR(IF(Z413="",0,Z413),"0")+IFERROR(IF(Z414="",0,Z414),"0")</f>
        <v>5.3069999999999995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1898</v>
      </c>
      <c r="Y416" s="383">
        <f>IFERROR(SUM(Y410:Y414),"0")</f>
        <v>1903.2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38</v>
      </c>
      <c r="Y431" s="382">
        <f t="shared" si="67"/>
        <v>42</v>
      </c>
      <c r="Z431" s="36">
        <f>IFERROR(IF(Y431=0,"",ROUNDUP(Y431/H431,0)*0.00753),"")</f>
        <v>7.5300000000000006E-2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40.080952380952375</v>
      </c>
      <c r="BN431" s="64">
        <f t="shared" si="69"/>
        <v>44.3</v>
      </c>
      <c r="BO431" s="64">
        <f t="shared" si="70"/>
        <v>5.7997557997557993E-2</v>
      </c>
      <c r="BP431" s="64">
        <f t="shared" si="71"/>
        <v>6.4102564102564097E-2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4301031330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5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4301031178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45</v>
      </c>
      <c r="P436" s="7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4301031331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4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4301031171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45</v>
      </c>
      <c r="P440" s="6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9.0476190476190474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7.5300000000000006E-2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38</v>
      </c>
      <c r="Y450" s="383">
        <f>IFERROR(SUM(Y428:Y448),"0")</f>
        <v>42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4301031324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67</v>
      </c>
      <c r="N468" s="33"/>
      <c r="O468" s="32">
        <v>50</v>
      </c>
      <c r="P468" s="426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hidden="1" customHeight="1" x14ac:dyDescent="0.25">
      <c r="A469" s="54" t="s">
        <v>573</v>
      </c>
      <c r="B469" s="54" t="s">
        <v>575</v>
      </c>
      <c r="C469" s="31">
        <v>4301031212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113</v>
      </c>
      <c r="N469" s="33"/>
      <c r="O469" s="32">
        <v>45</v>
      </c>
      <c r="P469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4301031327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4301031173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idden="1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hidden="1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hidden="1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1115</v>
      </c>
      <c r="Y512" s="382">
        <f t="shared" si="78"/>
        <v>1119.3600000000001</v>
      </c>
      <c r="Z512" s="36">
        <f t="shared" si="79"/>
        <v>2.53552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1191.022727272727</v>
      </c>
      <c r="BN512" s="64">
        <f t="shared" si="81"/>
        <v>1195.68</v>
      </c>
      <c r="BO512" s="64">
        <f t="shared" si="82"/>
        <v>2.0305215617715615</v>
      </c>
      <c r="BP512" s="64">
        <f t="shared" si="83"/>
        <v>2.0384615384615388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1116</v>
      </c>
      <c r="Y514" s="382">
        <f t="shared" si="78"/>
        <v>1119.3600000000001</v>
      </c>
      <c r="Z514" s="36">
        <f t="shared" si="79"/>
        <v>2.53552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1192.090909090909</v>
      </c>
      <c r="BN514" s="64">
        <f t="shared" si="81"/>
        <v>1195.68</v>
      </c>
      <c r="BO514" s="64">
        <f t="shared" si="82"/>
        <v>2.0323426573426571</v>
      </c>
      <c r="BP514" s="64">
        <f t="shared" si="83"/>
        <v>2.0384615384615388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422.53787878787875</v>
      </c>
      <c r="Y518" s="383">
        <f>IFERROR(Y509/H509,"0")+IFERROR(Y510/H510,"0")+IFERROR(Y511/H511,"0")+IFERROR(Y512/H512,"0")+IFERROR(Y513/H513,"0")+IFERROR(Y514/H514,"0")+IFERROR(Y515/H515,"0")+IFERROR(Y516/H516,"0")+IFERROR(Y517/H517,"0")</f>
        <v>424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5.07104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2231</v>
      </c>
      <c r="Y519" s="383">
        <f>IFERROR(SUM(Y509:Y517),"0")</f>
        <v>2238.7200000000003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1335</v>
      </c>
      <c r="Y521" s="382">
        <f>IFERROR(IF(X521="",0,CEILING((X521/$H521),1)*$H521),"")</f>
        <v>1335.8400000000001</v>
      </c>
      <c r="Z521" s="36">
        <f>IFERROR(IF(Y521=0,"",ROUNDUP(Y521/H521,0)*0.01196),"")</f>
        <v>3.0258799999999999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1426.022727272727</v>
      </c>
      <c r="BN521" s="64">
        <f>IFERROR(Y521*I521/H521,"0")</f>
        <v>1426.9199999999998</v>
      </c>
      <c r="BO521" s="64">
        <f>IFERROR(1/J521*(X521/H521),"0")</f>
        <v>2.4311625874125875</v>
      </c>
      <c r="BP521" s="64">
        <f>IFERROR(1/J521*(Y521/H521),"0")</f>
        <v>2.4326923076923079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252.84090909090907</v>
      </c>
      <c r="Y523" s="383">
        <f>IFERROR(Y521/H521,"0")+IFERROR(Y522/H522,"0")</f>
        <v>253.00000000000003</v>
      </c>
      <c r="Z523" s="383">
        <f>IFERROR(IF(Z521="",0,Z521),"0")+IFERROR(IF(Z522="",0,Z522),"0")</f>
        <v>3.0258799999999999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1335</v>
      </c>
      <c r="Y524" s="383">
        <f>IFERROR(SUM(Y521:Y522),"0")</f>
        <v>1335.8400000000001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111</v>
      </c>
      <c r="Y526" s="382">
        <f t="shared" ref="Y526:Y531" si="84">IFERROR(IF(X526="",0,CEILING((X526/$H526),1)*$H526),"")</f>
        <v>116.16000000000001</v>
      </c>
      <c r="Z526" s="36">
        <f>IFERROR(IF(Y526=0,"",ROUNDUP(Y526/H526,0)*0.01196),"")</f>
        <v>0.26312000000000002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118.5681818181818</v>
      </c>
      <c r="BN526" s="64">
        <f t="shared" ref="BN526:BN531" si="86">IFERROR(Y526*I526/H526,"0")</f>
        <v>124.08000000000001</v>
      </c>
      <c r="BO526" s="64">
        <f t="shared" ref="BO526:BO531" si="87">IFERROR(1/J526*(X526/H526),"0")</f>
        <v>0.20214160839160841</v>
      </c>
      <c r="BP526" s="64">
        <f t="shared" ref="BP526:BP531" si="88">IFERROR(1/J526*(Y526/H526),"0")</f>
        <v>0.21153846153846156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606</v>
      </c>
      <c r="Y527" s="382">
        <f t="shared" si="84"/>
        <v>607.20000000000005</v>
      </c>
      <c r="Z527" s="36">
        <f>IFERROR(IF(Y527=0,"",ROUNDUP(Y527/H527,0)*0.01196),"")</f>
        <v>1.3754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647.31818181818176</v>
      </c>
      <c r="BN527" s="64">
        <f t="shared" si="86"/>
        <v>648.6</v>
      </c>
      <c r="BO527" s="64">
        <f t="shared" si="87"/>
        <v>1.103583916083916</v>
      </c>
      <c r="BP527" s="64">
        <f t="shared" si="88"/>
        <v>1.1057692307692308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1127</v>
      </c>
      <c r="Y528" s="382">
        <f t="shared" si="84"/>
        <v>1129.92</v>
      </c>
      <c r="Z528" s="36">
        <f>IFERROR(IF(Y528=0,"",ROUNDUP(Y528/H528,0)*0.01196),"")</f>
        <v>2.5594399999999999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1203.840909090909</v>
      </c>
      <c r="BN528" s="64">
        <f t="shared" si="86"/>
        <v>1206.96</v>
      </c>
      <c r="BO528" s="64">
        <f t="shared" si="87"/>
        <v>2.0523747086247086</v>
      </c>
      <c r="BP528" s="64">
        <f t="shared" si="88"/>
        <v>2.0576923076923079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349.24242424242425</v>
      </c>
      <c r="Y532" s="383">
        <f>IFERROR(Y526/H526,"0")+IFERROR(Y527/H527,"0")+IFERROR(Y528/H528,"0")+IFERROR(Y529/H529,"0")+IFERROR(Y530/H530,"0")+IFERROR(Y531/H531,"0")</f>
        <v>351</v>
      </c>
      <c r="Z532" s="383">
        <f>IFERROR(IF(Z526="",0,Z526),"0")+IFERROR(IF(Z527="",0,Z527),"0")+IFERROR(IF(Z528="",0,Z528),"0")+IFERROR(IF(Z529="",0,Z529),"0")+IFERROR(IF(Z530="",0,Z530),"0")+IFERROR(IF(Z531="",0,Z531),"0")</f>
        <v>4.1979600000000001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1844</v>
      </c>
      <c r="Y533" s="383">
        <f>IFERROR(SUM(Y526:Y531),"0")</f>
        <v>1853.2800000000002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43</v>
      </c>
      <c r="Y536" s="382">
        <f>IFERROR(IF(X536="",0,CEILING((X536/$H536),1)*$H536),"")</f>
        <v>46.8</v>
      </c>
      <c r="Z536" s="36">
        <f>IFERROR(IF(Y536=0,"",ROUNDUP(Y536/H536,0)*0.02175),"")</f>
        <v>0.1305</v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46.01</v>
      </c>
      <c r="BN536" s="64">
        <f>IFERROR(Y536*I536/H536,"0")</f>
        <v>50.075999999999993</v>
      </c>
      <c r="BO536" s="64">
        <f>IFERROR(1/J536*(X536/H536),"0")</f>
        <v>9.844322344322344E-2</v>
      </c>
      <c r="BP536" s="64">
        <f>IFERROR(1/J536*(Y536/H536),"0")</f>
        <v>0.10714285714285714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5.5128205128205128</v>
      </c>
      <c r="Y538" s="383">
        <f>IFERROR(Y535/H535,"0")+IFERROR(Y536/H536,"0")+IFERROR(Y537/H537,"0")</f>
        <v>6</v>
      </c>
      <c r="Z538" s="383">
        <f>IFERROR(IF(Z535="",0,Z535),"0")+IFERROR(IF(Z536="",0,Z536),"0")+IFERROR(IF(Z537="",0,Z537),"0")</f>
        <v>0.1305</v>
      </c>
      <c r="AA538" s="384"/>
      <c r="AB538" s="384"/>
      <c r="AC538" s="384"/>
    </row>
    <row r="539" spans="1:68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43</v>
      </c>
      <c r="Y539" s="383">
        <f>IFERROR(SUM(Y535:Y537),"0")</f>
        <v>46.8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hidden="1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idden="1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hidden="1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hidden="1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12929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13052.74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13757.220475394975</v>
      </c>
      <c r="Y603" s="383">
        <f>IFERROR(SUM(BN22:BN599),"0")</f>
        <v>13887.852000000001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25</v>
      </c>
      <c r="Y604" s="38">
        <f>ROUNDUP(SUM(BP22:BP599),0)</f>
        <v>25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14382.220475394975</v>
      </c>
      <c r="Y605" s="383">
        <f>GrossWeightTotalR+PalletQtyTotalR*25</f>
        <v>14512.852000000001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2254.5699605949603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2274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29.282579999999999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307.20000000000005</v>
      </c>
      <c r="E612" s="46">
        <f>IFERROR(Y103*1,"0")+IFERROR(Y104*1,"0")+IFERROR(Y105*1,"0")+IFERROR(Y109*1,"0")+IFERROR(Y110*1,"0")+IFERROR(Y111*1,"0")+IFERROR(Y112*1,"0")+IFERROR(Y113*1,"0")</f>
        <v>383.70000000000005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458.8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88.2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1192.8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146.4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245.4</v>
      </c>
      <c r="V612" s="46">
        <f>IFERROR(Y356*1,"0")+IFERROR(Y360*1,"0")+IFERROR(Y361*1,"0")+IFERROR(Y362*1,"0")</f>
        <v>5.4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2805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1903.2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42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5474.64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tznxSsWK8JogeQiUaxIRY2d3qQ0k2XseyHQ+H9Q27zbK4qWgP+UQsgDwpRdX8GiDkUtY7lMTQVnBm1wTxUaCzg==" saltValue="sW4gsBADbF5zglmIl+OStg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3,00"/>
        <filter val="1 115,00"/>
        <filter val="1 116,00"/>
        <filter val="1 127,00"/>
        <filter val="1 335,00"/>
        <filter val="1 651,00"/>
        <filter val="1 844,00"/>
        <filter val="1 898,00"/>
        <filter val="11,90"/>
        <filter val="110,07"/>
        <filter val="111,00"/>
        <filter val="12 929,00"/>
        <filter val="12,00"/>
        <filter val="12,23"/>
        <filter val="13 757,22"/>
        <filter val="13,80"/>
        <filter val="137,00"/>
        <filter val="14 382,22"/>
        <filter val="14,00"/>
        <filter val="142,00"/>
        <filter val="148,00"/>
        <filter val="149,00"/>
        <filter val="157,00"/>
        <filter val="177,00"/>
        <filter val="181,00"/>
        <filter val="182,00"/>
        <filter val="189,00"/>
        <filter val="19,96"/>
        <filter val="196,00"/>
        <filter val="198,00"/>
        <filter val="2 231,00"/>
        <filter val="2 254,57"/>
        <filter val="2,22"/>
        <filter val="237,00"/>
        <filter val="24,23"/>
        <filter val="243,33"/>
        <filter val="25"/>
        <filter val="252,84"/>
        <filter val="271,00"/>
        <filter val="277,00"/>
        <filter val="3,33"/>
        <filter val="302,00"/>
        <filter val="307,00"/>
        <filter val="31,00"/>
        <filter val="33,00"/>
        <filter val="349,24"/>
        <filter val="373,33"/>
        <filter val="38,00"/>
        <filter val="4,00"/>
        <filter val="40,95"/>
        <filter val="422,54"/>
        <filter val="43,00"/>
        <filter val="5,00"/>
        <filter val="5,51"/>
        <filter val="5,74"/>
        <filter val="50,00"/>
        <filter val="51,30"/>
        <filter val="55,00"/>
        <filter val="58,74"/>
        <filter val="59,17"/>
        <filter val="6,00"/>
        <filter val="606,00"/>
        <filter val="62,00"/>
        <filter val="65,00"/>
        <filter val="70,00"/>
        <filter val="74,20"/>
        <filter val="77,00"/>
        <filter val="79,00"/>
        <filter val="811,00"/>
        <filter val="82,00"/>
        <filter val="86,00"/>
        <filter val="896,00"/>
        <filter val="9,05"/>
        <filter val="9,76"/>
        <filter val="93,00"/>
        <filter val="96,11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758</v>
      </c>
      <c r="C10" s="47" t="s">
        <v>759</v>
      </c>
      <c r="D10" s="47" t="s">
        <v>760</v>
      </c>
      <c r="E10" s="47"/>
    </row>
    <row r="12" spans="2:8" x14ac:dyDescent="0.2">
      <c r="B12" s="47" t="s">
        <v>761</v>
      </c>
      <c r="C12" s="47" t="s">
        <v>747</v>
      </c>
      <c r="D12" s="47"/>
      <c r="E12" s="47"/>
    </row>
    <row r="14" spans="2:8" x14ac:dyDescent="0.2">
      <c r="B14" s="47" t="s">
        <v>762</v>
      </c>
      <c r="C14" s="47" t="s">
        <v>750</v>
      </c>
      <c r="D14" s="47"/>
      <c r="E14" s="47"/>
    </row>
    <row r="16" spans="2:8" x14ac:dyDescent="0.2">
      <c r="B16" s="47" t="s">
        <v>763</v>
      </c>
      <c r="C16" s="47" t="s">
        <v>753</v>
      </c>
      <c r="D16" s="47"/>
      <c r="E16" s="47"/>
    </row>
    <row r="18" spans="2:5" x14ac:dyDescent="0.2">
      <c r="B18" s="47" t="s">
        <v>764</v>
      </c>
      <c r="C18" s="47" t="s">
        <v>756</v>
      </c>
      <c r="D18" s="47"/>
      <c r="E18" s="47"/>
    </row>
    <row r="20" spans="2:5" x14ac:dyDescent="0.2">
      <c r="B20" s="47" t="s">
        <v>765</v>
      </c>
      <c r="C20" s="47" t="s">
        <v>759</v>
      </c>
      <c r="D20" s="47"/>
      <c r="E20" s="47"/>
    </row>
    <row r="22" spans="2:5" x14ac:dyDescent="0.2">
      <c r="B22" s="47" t="s">
        <v>766</v>
      </c>
      <c r="C22" s="47"/>
      <c r="D22" s="47"/>
      <c r="E22" s="47"/>
    </row>
    <row r="23" spans="2:5" x14ac:dyDescent="0.2">
      <c r="B23" s="47" t="s">
        <v>767</v>
      </c>
      <c r="C23" s="47"/>
      <c r="D23" s="47"/>
      <c r="E23" s="47"/>
    </row>
    <row r="24" spans="2:5" x14ac:dyDescent="0.2">
      <c r="B24" s="47" t="s">
        <v>768</v>
      </c>
      <c r="C24" s="47"/>
      <c r="D24" s="47"/>
      <c r="E24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</sheetData>
  <sheetProtection algorithmName="SHA-512" hashValue="y4kbXBLWMyQ+fMjCRP11kQWd9e5yvtPm5WMpEA7L/K97m8VWQmjbKvVzc3OncK6jOPfA621P7bitXVY2eZq2SA==" saltValue="tIxT7ic4LYH+9pwRSRf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2024-08-15T11:01:20Z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