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9236A1-6835-4A0A-B775-7CECC995A9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Y352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X230" i="1"/>
  <c r="X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Y204" i="1" s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Z186" i="1" s="1"/>
  <c r="P186" i="1"/>
  <c r="BO185" i="1"/>
  <c r="BM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0" i="1"/>
  <c r="X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39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Y99" i="1" s="1"/>
  <c r="P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1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1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6" i="1" s="1"/>
  <c r="BO22" i="1"/>
  <c r="BM22" i="1"/>
  <c r="X603" i="1" s="1"/>
  <c r="Y22" i="1"/>
  <c r="P22" i="1"/>
  <c r="H10" i="1"/>
  <c r="A9" i="1"/>
  <c r="A10" i="1" s="1"/>
  <c r="D7" i="1"/>
  <c r="Q6" i="1"/>
  <c r="P2" i="1"/>
  <c r="BP281" i="1" l="1"/>
  <c r="BN281" i="1"/>
  <c r="Z281" i="1"/>
  <c r="BP321" i="1"/>
  <c r="BN321" i="1"/>
  <c r="Z321" i="1"/>
  <c r="BP351" i="1"/>
  <c r="BN351" i="1"/>
  <c r="Z351" i="1"/>
  <c r="Y357" i="1"/>
  <c r="BP356" i="1"/>
  <c r="BN356" i="1"/>
  <c r="Z356" i="1"/>
  <c r="Z357" i="1" s="1"/>
  <c r="BP360" i="1"/>
  <c r="BN360" i="1"/>
  <c r="Z360" i="1"/>
  <c r="BP386" i="1"/>
  <c r="BN386" i="1"/>
  <c r="Z386" i="1"/>
  <c r="BP410" i="1"/>
  <c r="BN410" i="1"/>
  <c r="Z410" i="1"/>
  <c r="BP440" i="1"/>
  <c r="BN440" i="1"/>
  <c r="Z440" i="1"/>
  <c r="BP471" i="1"/>
  <c r="BN471" i="1"/>
  <c r="Z471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8" i="1"/>
  <c r="BN28" i="1"/>
  <c r="Z56" i="1"/>
  <c r="BN56" i="1"/>
  <c r="Z71" i="1"/>
  <c r="BN71" i="1"/>
  <c r="Z72" i="1"/>
  <c r="BN72" i="1"/>
  <c r="Z86" i="1"/>
  <c r="BN86" i="1"/>
  <c r="Z103" i="1"/>
  <c r="BN103" i="1"/>
  <c r="Y106" i="1"/>
  <c r="Z113" i="1"/>
  <c r="BN113" i="1"/>
  <c r="Z126" i="1"/>
  <c r="BN126" i="1"/>
  <c r="Y129" i="1"/>
  <c r="Z136" i="1"/>
  <c r="BN136" i="1"/>
  <c r="Z157" i="1"/>
  <c r="BN157" i="1"/>
  <c r="Y160" i="1"/>
  <c r="H612" i="1"/>
  <c r="Z178" i="1"/>
  <c r="BN178" i="1"/>
  <c r="Y194" i="1"/>
  <c r="Z191" i="1"/>
  <c r="BN191" i="1"/>
  <c r="Z212" i="1"/>
  <c r="BN212" i="1"/>
  <c r="Z222" i="1"/>
  <c r="BN222" i="1"/>
  <c r="Z232" i="1"/>
  <c r="BN232" i="1"/>
  <c r="Y237" i="1"/>
  <c r="Z243" i="1"/>
  <c r="BN243" i="1"/>
  <c r="Z258" i="1"/>
  <c r="BN258" i="1"/>
  <c r="BP265" i="1"/>
  <c r="BN265" i="1"/>
  <c r="Z265" i="1"/>
  <c r="S612" i="1"/>
  <c r="Y296" i="1"/>
  <c r="BP295" i="1"/>
  <c r="BN295" i="1"/>
  <c r="Z295" i="1"/>
  <c r="Z296" i="1" s="1"/>
  <c r="Y301" i="1"/>
  <c r="BP300" i="1"/>
  <c r="BN300" i="1"/>
  <c r="Z300" i="1"/>
  <c r="Z301" i="1" s="1"/>
  <c r="BP304" i="1"/>
  <c r="BN304" i="1"/>
  <c r="Z304" i="1"/>
  <c r="BP331" i="1"/>
  <c r="BN331" i="1"/>
  <c r="Z331" i="1"/>
  <c r="BP372" i="1"/>
  <c r="BN372" i="1"/>
  <c r="Z372" i="1"/>
  <c r="BP400" i="1"/>
  <c r="BN400" i="1"/>
  <c r="Z400" i="1"/>
  <c r="BP432" i="1"/>
  <c r="BN432" i="1"/>
  <c r="Z432" i="1"/>
  <c r="BP448" i="1"/>
  <c r="BN448" i="1"/>
  <c r="Z448" i="1"/>
  <c r="BP493" i="1"/>
  <c r="BN493" i="1"/>
  <c r="Z493" i="1"/>
  <c r="BP517" i="1"/>
  <c r="BN517" i="1"/>
  <c r="Z517" i="1"/>
  <c r="Y576" i="1"/>
  <c r="Y575" i="1"/>
  <c r="BP573" i="1"/>
  <c r="BN573" i="1"/>
  <c r="Z573" i="1"/>
  <c r="Y270" i="1"/>
  <c r="Y307" i="1"/>
  <c r="U612" i="1"/>
  <c r="Y363" i="1"/>
  <c r="R612" i="1"/>
  <c r="BP286" i="1"/>
  <c r="BN286" i="1"/>
  <c r="Z286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Y494" i="1"/>
  <c r="BP256" i="1"/>
  <c r="BN256" i="1"/>
  <c r="Z256" i="1"/>
  <c r="BP267" i="1"/>
  <c r="BN267" i="1"/>
  <c r="Z267" i="1"/>
  <c r="B612" i="1"/>
  <c r="X604" i="1"/>
  <c r="X605" i="1" s="1"/>
  <c r="X602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1" i="1"/>
  <c r="BN111" i="1"/>
  <c r="Z118" i="1"/>
  <c r="BN118" i="1"/>
  <c r="Y123" i="1"/>
  <c r="Z122" i="1"/>
  <c r="BN122" i="1"/>
  <c r="Y130" i="1"/>
  <c r="Z128" i="1"/>
  <c r="BN128" i="1"/>
  <c r="Y138" i="1"/>
  <c r="Z134" i="1"/>
  <c r="BN134" i="1"/>
  <c r="Z142" i="1"/>
  <c r="BN142" i="1"/>
  <c r="Z153" i="1"/>
  <c r="BN153" i="1"/>
  <c r="Y159" i="1"/>
  <c r="Z164" i="1"/>
  <c r="BN164" i="1"/>
  <c r="Y175" i="1"/>
  <c r="Z172" i="1"/>
  <c r="BN172" i="1"/>
  <c r="Y181" i="1"/>
  <c r="Z189" i="1"/>
  <c r="BN189" i="1"/>
  <c r="Z198" i="1"/>
  <c r="BN198" i="1"/>
  <c r="Z202" i="1"/>
  <c r="BN202" i="1"/>
  <c r="BP202" i="1"/>
  <c r="Y205" i="1"/>
  <c r="Y215" i="1"/>
  <c r="Z210" i="1"/>
  <c r="BN210" i="1"/>
  <c r="Z214" i="1"/>
  <c r="BN214" i="1"/>
  <c r="Y229" i="1"/>
  <c r="Z220" i="1"/>
  <c r="BN220" i="1"/>
  <c r="Z224" i="1"/>
  <c r="BN224" i="1"/>
  <c r="Z228" i="1"/>
  <c r="BN228" i="1"/>
  <c r="Y238" i="1"/>
  <c r="Z234" i="1"/>
  <c r="BN234" i="1"/>
  <c r="Z241" i="1"/>
  <c r="BN241" i="1"/>
  <c r="Y250" i="1"/>
  <c r="Z245" i="1"/>
  <c r="BN245" i="1"/>
  <c r="BP247" i="1"/>
  <c r="BN247" i="1"/>
  <c r="Z247" i="1"/>
  <c r="BP260" i="1"/>
  <c r="BN260" i="1"/>
  <c r="Z260" i="1"/>
  <c r="P612" i="1"/>
  <c r="Y275" i="1"/>
  <c r="BP274" i="1"/>
  <c r="BN274" i="1"/>
  <c r="Z274" i="1"/>
  <c r="Z275" i="1" s="1"/>
  <c r="BP279" i="1"/>
  <c r="BN279" i="1"/>
  <c r="Z27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Y353" i="1"/>
  <c r="BP349" i="1"/>
  <c r="BN349" i="1"/>
  <c r="Z349" i="1"/>
  <c r="BP370" i="1"/>
  <c r="BN370" i="1"/>
  <c r="Z370" i="1"/>
  <c r="Y382" i="1"/>
  <c r="BP380" i="1"/>
  <c r="BN380" i="1"/>
  <c r="Z380" i="1"/>
  <c r="BP398" i="1"/>
  <c r="BN398" i="1"/>
  <c r="Z398" i="1"/>
  <c r="Y407" i="1"/>
  <c r="BP412" i="1"/>
  <c r="BN412" i="1"/>
  <c r="Z412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M612" i="1"/>
  <c r="Y282" i="1"/>
  <c r="Y291" i="1"/>
  <c r="Y306" i="1"/>
  <c r="Y324" i="1"/>
  <c r="Y333" i="1"/>
  <c r="Y346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61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612" i="1"/>
  <c r="Z104" i="1"/>
  <c r="Z106" i="1" s="1"/>
  <c r="BN104" i="1"/>
  <c r="BP104" i="1"/>
  <c r="Y107" i="1"/>
  <c r="Z110" i="1"/>
  <c r="Z114" i="1" s="1"/>
  <c r="BN110" i="1"/>
  <c r="BP110" i="1"/>
  <c r="Z112" i="1"/>
  <c r="BN112" i="1"/>
  <c r="F612" i="1"/>
  <c r="Z119" i="1"/>
  <c r="Z123" i="1" s="1"/>
  <c r="BN119" i="1"/>
  <c r="BP119" i="1"/>
  <c r="Z121" i="1"/>
  <c r="BN121" i="1"/>
  <c r="Y124" i="1"/>
  <c r="Z127" i="1"/>
  <c r="Z129" i="1" s="1"/>
  <c r="BN127" i="1"/>
  <c r="BP127" i="1"/>
  <c r="Z133" i="1"/>
  <c r="BN133" i="1"/>
  <c r="BP133" i="1"/>
  <c r="Z135" i="1"/>
  <c r="BN135" i="1"/>
  <c r="Z137" i="1"/>
  <c r="BN137" i="1"/>
  <c r="Z141" i="1"/>
  <c r="Z143" i="1" s="1"/>
  <c r="BN141" i="1"/>
  <c r="BP141" i="1"/>
  <c r="Y144" i="1"/>
  <c r="G612" i="1"/>
  <c r="Z148" i="1"/>
  <c r="Z149" i="1" s="1"/>
  <c r="BN148" i="1"/>
  <c r="BP148" i="1"/>
  <c r="Y149" i="1"/>
  <c r="Z152" i="1"/>
  <c r="Z154" i="1" s="1"/>
  <c r="BN152" i="1"/>
  <c r="BP152" i="1"/>
  <c r="Y155" i="1"/>
  <c r="Z158" i="1"/>
  <c r="Z159" i="1" s="1"/>
  <c r="BN158" i="1"/>
  <c r="BP158" i="1"/>
  <c r="Z163" i="1"/>
  <c r="Z166" i="1" s="1"/>
  <c r="BN163" i="1"/>
  <c r="BP163" i="1"/>
  <c r="Z165" i="1"/>
  <c r="BN165" i="1"/>
  <c r="Y166" i="1"/>
  <c r="Z169" i="1"/>
  <c r="Z174" i="1" s="1"/>
  <c r="BN169" i="1"/>
  <c r="BP169" i="1"/>
  <c r="Z171" i="1"/>
  <c r="BN171" i="1"/>
  <c r="Z173" i="1"/>
  <c r="BN173" i="1"/>
  <c r="Y174" i="1"/>
  <c r="Z177" i="1"/>
  <c r="Z180" i="1" s="1"/>
  <c r="BN177" i="1"/>
  <c r="BP177" i="1"/>
  <c r="Z179" i="1"/>
  <c r="BN179" i="1"/>
  <c r="Y180" i="1"/>
  <c r="Z185" i="1"/>
  <c r="BN185" i="1"/>
  <c r="BP185" i="1"/>
  <c r="BP186" i="1"/>
  <c r="BN186" i="1"/>
  <c r="BP188" i="1"/>
  <c r="BN188" i="1"/>
  <c r="Z188" i="1"/>
  <c r="BP192" i="1"/>
  <c r="BN192" i="1"/>
  <c r="Z192" i="1"/>
  <c r="J612" i="1"/>
  <c r="Y200" i="1"/>
  <c r="BP197" i="1"/>
  <c r="BN197" i="1"/>
  <c r="Z197" i="1"/>
  <c r="H9" i="1"/>
  <c r="Y24" i="1"/>
  <c r="Y59" i="1"/>
  <c r="Y75" i="1"/>
  <c r="Y167" i="1"/>
  <c r="I612" i="1"/>
  <c r="Y193" i="1"/>
  <c r="BP190" i="1"/>
  <c r="BN190" i="1"/>
  <c r="Z190" i="1"/>
  <c r="Z203" i="1"/>
  <c r="Z204" i="1" s="1"/>
  <c r="BN203" i="1"/>
  <c r="BP203" i="1"/>
  <c r="Z207" i="1"/>
  <c r="BN207" i="1"/>
  <c r="BP207" i="1"/>
  <c r="Z209" i="1"/>
  <c r="BN209" i="1"/>
  <c r="Z211" i="1"/>
  <c r="BN211" i="1"/>
  <c r="Z213" i="1"/>
  <c r="BN213" i="1"/>
  <c r="Y216" i="1"/>
  <c r="Z219" i="1"/>
  <c r="BN219" i="1"/>
  <c r="Z221" i="1"/>
  <c r="BN221" i="1"/>
  <c r="Z223" i="1"/>
  <c r="BN223" i="1"/>
  <c r="Z225" i="1"/>
  <c r="BN225" i="1"/>
  <c r="Z227" i="1"/>
  <c r="BN227" i="1"/>
  <c r="Y230" i="1"/>
  <c r="Z233" i="1"/>
  <c r="Z237" i="1" s="1"/>
  <c r="BN233" i="1"/>
  <c r="BP233" i="1"/>
  <c r="Z235" i="1"/>
  <c r="BN235" i="1"/>
  <c r="K612" i="1"/>
  <c r="Z242" i="1"/>
  <c r="Z249" i="1" s="1"/>
  <c r="BN242" i="1"/>
  <c r="BP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Z500" i="1" s="1"/>
  <c r="Y500" i="1"/>
  <c r="BP528" i="1"/>
  <c r="BN528" i="1"/>
  <c r="Z528" i="1"/>
  <c r="Y532" i="1"/>
  <c r="BP536" i="1"/>
  <c r="BN536" i="1"/>
  <c r="Z536" i="1"/>
  <c r="Z538" i="1" s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15" i="1" l="1"/>
  <c r="Z393" i="1"/>
  <c r="Z363" i="1"/>
  <c r="Z199" i="1"/>
  <c r="Z575" i="1"/>
  <c r="Z449" i="1"/>
  <c r="Z333" i="1"/>
  <c r="Z588" i="1"/>
  <c r="Z518" i="1"/>
  <c r="Z377" i="1"/>
  <c r="Z317" i="1"/>
  <c r="Z291" i="1"/>
  <c r="Z270" i="1"/>
  <c r="Z229" i="1"/>
  <c r="Z138" i="1"/>
  <c r="Z88" i="1"/>
  <c r="Z36" i="1"/>
  <c r="Z561" i="1"/>
  <c r="Z532" i="1"/>
  <c r="Z582" i="1"/>
  <c r="Z388" i="1"/>
  <c r="Z324" i="1"/>
  <c r="Z215" i="1"/>
  <c r="Y602" i="1"/>
  <c r="Z193" i="1"/>
  <c r="Y606" i="1"/>
  <c r="Y603" i="1"/>
  <c r="Z570" i="1"/>
  <c r="Z554" i="1"/>
  <c r="Z474" i="1"/>
  <c r="Z401" i="1"/>
  <c r="Z339" i="1"/>
  <c r="Z261" i="1"/>
  <c r="Z74" i="1"/>
  <c r="Y604" i="1"/>
  <c r="Z607" i="1" l="1"/>
  <c r="Y605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<sst xmlns="http://schemas.openxmlformats.org/spreadsheetml/2006/main" count="2468" uniqueCount="778">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</sst>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200</v>
      </c>
      <c r="Y53" s="382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18.518518518518519</v>
      </c>
      <c r="Y59" s="383">
        <f>IFERROR(Y53/H53,"0")+IFERROR(Y54/H54,"0")+IFERROR(Y55/H55,"0")+IFERROR(Y56/H56,"0")+IFERROR(Y57/H57,"0")+IFERROR(Y58/H58,"0")</f>
        <v>19</v>
      </c>
      <c r="Z59" s="383">
        <f>IFERROR(IF(Z53="",0,Z53),"0")+IFERROR(IF(Z54="",0,Z54),"0")+IFERROR(IF(Z55="",0,Z55),"0")+IFERROR(IF(Z56="",0,Z56),"0")+IFERROR(IF(Z57="",0,Z57),"0")+IFERROR(IF(Z58="",0,Z58),"0")</f>
        <v>0.41324999999999995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200</v>
      </c>
      <c r="Y60" s="383">
        <f>IFERROR(SUM(Y53:Y58),"0")</f>
        <v>205.20000000000002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hidden="1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hidden="1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0</v>
      </c>
      <c r="Y103" s="38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0</v>
      </c>
      <c r="Y106" s="383">
        <f>IFERROR(Y103/H103,"0")+IFERROR(Y104/H104,"0")+IFERROR(Y105/H105,"0")</f>
        <v>0</v>
      </c>
      <c r="Z106" s="383">
        <f>IFERROR(IF(Z103="",0,Z103),"0")+IFERROR(IF(Z104="",0,Z104),"0")+IFERROR(IF(Z105="",0,Z105),"0")</f>
        <v>0</v>
      </c>
      <c r="AA106" s="384"/>
      <c r="AB106" s="384"/>
      <c r="AC106" s="384"/>
    </row>
    <row r="107" spans="1:68" hidden="1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0</v>
      </c>
      <c r="Y107" s="383">
        <f>IFERROR(SUM(Y103:Y105),"0")</f>
        <v>0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hidden="1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500</v>
      </c>
      <c r="Y119" s="382">
        <f>IFERROR(IF(X119="",0,CEILING((X119/$H119),1)*$H119),"")</f>
        <v>503.99999999999994</v>
      </c>
      <c r="Z119" s="36">
        <f>IFERROR(IF(Y119=0,"",ROUNDUP(Y119/H119,0)*0.02175),"")</f>
        <v>0.9787499999999999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521.42857142857144</v>
      </c>
      <c r="BN119" s="64">
        <f>IFERROR(Y119*I119/H119,"0")</f>
        <v>525.6</v>
      </c>
      <c r="BO119" s="64">
        <f>IFERROR(1/J119*(X119/H119),"0")</f>
        <v>0.79719387755102045</v>
      </c>
      <c r="BP119" s="64">
        <f>IFERROR(1/J119*(Y119/H119),"0")</f>
        <v>0.80357142857142849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44.642857142857146</v>
      </c>
      <c r="Y123" s="383">
        <f>IFERROR(Y118/H118,"0")+IFERROR(Y119/H119,"0")+IFERROR(Y120/H120,"0")+IFERROR(Y121/H121,"0")+IFERROR(Y122/H122,"0")</f>
        <v>45</v>
      </c>
      <c r="Z123" s="383">
        <f>IFERROR(IF(Z118="",0,Z118),"0")+IFERROR(IF(Z119="",0,Z119),"0")+IFERROR(IF(Z120="",0,Z120),"0")+IFERROR(IF(Z121="",0,Z121),"0")+IFERROR(IF(Z122="",0,Z122),"0")</f>
        <v>0.9787499999999999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500</v>
      </c>
      <c r="Y124" s="383">
        <f>IFERROR(SUM(Y118:Y122),"0")</f>
        <v>503.99999999999994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hidden="1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158</v>
      </c>
      <c r="Y188" s="382">
        <f t="shared" si="26"/>
        <v>159.6</v>
      </c>
      <c r="Z188" s="36">
        <f>IFERROR(IF(Y188=0,"",ROUNDUP(Y188/H188,0)*0.00502),"")</f>
        <v>0.38152000000000003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167.78095238095236</v>
      </c>
      <c r="BN188" s="64">
        <f t="shared" si="28"/>
        <v>169.47999999999996</v>
      </c>
      <c r="BO188" s="64">
        <f t="shared" si="29"/>
        <v>0.32153032153032157</v>
      </c>
      <c r="BP188" s="64">
        <f t="shared" si="30"/>
        <v>0.3247863247863248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75.238095238095241</v>
      </c>
      <c r="Y193" s="383">
        <f>IFERROR(Y185/H185,"0")+IFERROR(Y186/H186,"0")+IFERROR(Y187/H187,"0")+IFERROR(Y188/H188,"0")+IFERROR(Y189/H189,"0")+IFERROR(Y190/H190,"0")+IFERROR(Y191/H191,"0")+IFERROR(Y192/H192,"0")</f>
        <v>76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0.38152000000000003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158</v>
      </c>
      <c r="Y194" s="383">
        <f>IFERROR(SUM(Y185:Y192),"0")</f>
        <v>159.6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240</v>
      </c>
      <c r="Y224" s="382">
        <f t="shared" si="36"/>
        <v>240</v>
      </c>
      <c r="Z224" s="36">
        <f t="shared" si="41"/>
        <v>0.753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267.20000000000005</v>
      </c>
      <c r="BN224" s="64">
        <f t="shared" si="38"/>
        <v>267.20000000000005</v>
      </c>
      <c r="BO224" s="64">
        <f t="shared" si="39"/>
        <v>0.64102564102564097</v>
      </c>
      <c r="BP224" s="64">
        <f t="shared" si="40"/>
        <v>0.64102564102564097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240</v>
      </c>
      <c r="Y225" s="382">
        <f t="shared" si="36"/>
        <v>240</v>
      </c>
      <c r="Z225" s="36">
        <f t="shared" si="41"/>
        <v>0.753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267.20000000000005</v>
      </c>
      <c r="BN225" s="64">
        <f t="shared" si="38"/>
        <v>267.20000000000005</v>
      </c>
      <c r="BO225" s="64">
        <f t="shared" si="39"/>
        <v>0.64102564102564097</v>
      </c>
      <c r="BP225" s="64">
        <f t="shared" si="40"/>
        <v>0.64102564102564097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200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200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1.506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480</v>
      </c>
      <c r="Y230" s="383">
        <f>IFERROR(SUM(Y218:Y228),"0")</f>
        <v>480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hidden="1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700</v>
      </c>
      <c r="Y368" s="382">
        <f t="shared" ref="Y368:Y376" si="62">IFERROR(IF(X368="",0,CEILING((X368/$H368),1)*$H368),"")</f>
        <v>705</v>
      </c>
      <c r="Z368" s="36">
        <f>IFERROR(IF(Y368=0,"",ROUNDUP(Y368/H368,0)*0.02175),"")</f>
        <v>1.0222499999999999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722.4</v>
      </c>
      <c r="BN368" s="64">
        <f t="shared" ref="BN368:BN376" si="64">IFERROR(Y368*I368/H368,"0")</f>
        <v>727.56</v>
      </c>
      <c r="BO368" s="64">
        <f t="shared" ref="BO368:BO376" si="65">IFERROR(1/J368*(X368/H368),"0")</f>
        <v>0.9722222222222221</v>
      </c>
      <c r="BP368" s="64">
        <f t="shared" ref="BP368:BP376" si="66">IFERROR(1/J368*(Y368/H368),"0")</f>
        <v>0.97916666666666663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300</v>
      </c>
      <c r="Y370" s="382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66.666666666666657</v>
      </c>
      <c r="Y377" s="383">
        <f>IFERROR(Y368/H368,"0")+IFERROR(Y369/H369,"0")+IFERROR(Y370/H370,"0")+IFERROR(Y371/H371,"0")+IFERROR(Y372/H372,"0")+IFERROR(Y373/H373,"0")+IFERROR(Y374/H374,"0")+IFERROR(Y375/H375,"0")+IFERROR(Y376/H376,"0")</f>
        <v>67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1.4572499999999997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1000</v>
      </c>
      <c r="Y378" s="383">
        <f>IFERROR(SUM(Y368:Y376),"0")</f>
        <v>1005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500</v>
      </c>
      <c r="Y380" s="382">
        <f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516</v>
      </c>
      <c r="BN380" s="64">
        <f>IFERROR(Y380*I380/H380,"0")</f>
        <v>526.32000000000005</v>
      </c>
      <c r="BO380" s="64">
        <f>IFERROR(1/J380*(X380/H380),"0")</f>
        <v>0.69444444444444442</v>
      </c>
      <c r="BP380" s="64">
        <f>IFERROR(1/J380*(Y380/H380),"0")</f>
        <v>0.70833333333333326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33.333333333333336</v>
      </c>
      <c r="Y382" s="383">
        <f>IFERROR(Y380/H380,"0")+IFERROR(Y381/H381,"0")</f>
        <v>34</v>
      </c>
      <c r="Z382" s="383">
        <f>IFERROR(IF(Z380="",0,Z380),"0")+IFERROR(IF(Z381="",0,Z381),"0")</f>
        <v>0.73949999999999994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500</v>
      </c>
      <c r="Y383" s="383">
        <f>IFERROR(SUM(Y380:Y381),"0")</f>
        <v>510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900</v>
      </c>
      <c r="Y410" s="382">
        <f>IFERROR(IF(X410="",0,CEILING((X410/$H410),1)*$H410),"")</f>
        <v>904.8</v>
      </c>
      <c r="Z410" s="36">
        <f>IFERROR(IF(Y410=0,"",ROUNDUP(Y410/H410,0)*0.02175),"")</f>
        <v>2.5229999999999997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965.07692307692309</v>
      </c>
      <c r="BN410" s="64">
        <f>IFERROR(Y410*I410/H410,"0")</f>
        <v>970.22400000000016</v>
      </c>
      <c r="BO410" s="64">
        <f>IFERROR(1/J410*(X410/H410),"0")</f>
        <v>2.0604395604395602</v>
      </c>
      <c r="BP410" s="64">
        <f>IFERROR(1/J410*(Y410/H410),"0")</f>
        <v>2.0714285714285712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115.38461538461539</v>
      </c>
      <c r="Y415" s="383">
        <f>IFERROR(Y410/H410,"0")+IFERROR(Y411/H411,"0")+IFERROR(Y412/H412,"0")+IFERROR(Y413/H413,"0")+IFERROR(Y414/H414,"0")</f>
        <v>116</v>
      </c>
      <c r="Z415" s="383">
        <f>IFERROR(IF(Z410="",0,Z410),"0")+IFERROR(IF(Z411="",0,Z411),"0")+IFERROR(IF(Z412="",0,Z412),"0")+IFERROR(IF(Z413="",0,Z413),"0")+IFERROR(IF(Z414="",0,Z414),"0")</f>
        <v>2.5229999999999997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900</v>
      </c>
      <c r="Y416" s="383">
        <f>IFERROR(SUM(Y410:Y414),"0")</f>
        <v>904.8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idden="1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84"/>
      <c r="AB449" s="384"/>
      <c r="AC449" s="384"/>
    </row>
    <row r="450" spans="1:68" hidden="1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0</v>
      </c>
      <c r="Y450" s="383">
        <f>IFERROR(SUM(Y428:Y448),"0")</f>
        <v>0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300</v>
      </c>
      <c r="Y512" s="382">
        <f t="shared" si="78"/>
        <v>300.96000000000004</v>
      </c>
      <c r="Z512" s="36">
        <f t="shared" si="79"/>
        <v>0.68171999999999999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320.45454545454544</v>
      </c>
      <c r="BN512" s="64">
        <f t="shared" si="81"/>
        <v>321.48</v>
      </c>
      <c r="BO512" s="64">
        <f t="shared" si="82"/>
        <v>0.54632867132867136</v>
      </c>
      <c r="BP512" s="64">
        <f t="shared" si="83"/>
        <v>0.54807692307692313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56.818181818181813</v>
      </c>
      <c r="Y518" s="383">
        <f>IFERROR(Y509/H509,"0")+IFERROR(Y510/H510,"0")+IFERROR(Y511/H511,"0")+IFERROR(Y512/H512,"0")+IFERROR(Y513/H513,"0")+IFERROR(Y514/H514,"0")+IFERROR(Y515/H515,"0")+IFERROR(Y516/H516,"0")+IFERROR(Y517/H517,"0")</f>
        <v>57.000000000000007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0.68171999999999999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300</v>
      </c>
      <c r="Y519" s="383">
        <f>IFERROR(SUM(Y509:Y517),"0")</f>
        <v>300.96000000000004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hidden="1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hidden="1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hidden="1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hidden="1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18.939393939393938</v>
      </c>
      <c r="Y532" s="383">
        <f>IFERROR(Y526/H526,"0")+IFERROR(Y527/H527,"0")+IFERROR(Y528/H528,"0")+IFERROR(Y529/H529,"0")+IFERROR(Y530/H530,"0")+IFERROR(Y531/H531,"0")</f>
        <v>19</v>
      </c>
      <c r="Z532" s="383">
        <f>IFERROR(IF(Z526="",0,Z526),"0")+IFERROR(IF(Z527="",0,Z527),"0")+IFERROR(IF(Z528="",0,Z528),"0")+IFERROR(IF(Z529="",0,Z529),"0")+IFERROR(IF(Z530="",0,Z530),"0")+IFERROR(IF(Z531="",0,Z531),"0")</f>
        <v>0.22724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100</v>
      </c>
      <c r="Y533" s="383">
        <f>IFERROR(SUM(Y526:Y531),"0")</f>
        <v>100.32000000000001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4138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4169.88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4372.8480630480626</v>
      </c>
      <c r="Y603" s="383">
        <f>IFERROR(SUM(BN22:BN599),"0")</f>
        <v>4406.1440000000002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8</v>
      </c>
      <c r="Y604" s="38">
        <f>ROUNDUP(SUM(BP22:BP599),0)</f>
        <v>8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4572.8480630480626</v>
      </c>
      <c r="Y605" s="383">
        <f>GrossWeightTotalR+PalletQtyTotalR*25</f>
        <v>4606.1440000000002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629.54166204166199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633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8.9082299999999996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205.20000000000002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46">
        <f>IFERROR(Y103*1,"0")+IFERROR(Y104*1,"0")+IFERROR(Y105*1,"0")+IFERROR(Y109*1,"0")+IFERROR(Y110*1,"0")+IFERROR(Y111*1,"0")+IFERROR(Y112*1,"0")+IFERROR(Y113*1,"0")</f>
        <v>0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503.99999999999994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159.6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480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0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1515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904.8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401.28000000000003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00,00"/>
        <filter val="115,38"/>
        <filter val="158,00"/>
        <filter val="18,52"/>
        <filter val="18,94"/>
        <filter val="200,00"/>
        <filter val="240,00"/>
        <filter val="300,00"/>
        <filter val="33,33"/>
        <filter val="4 138,00"/>
        <filter val="4 372,85"/>
        <filter val="4 572,85"/>
        <filter val="44,64"/>
        <filter val="480,00"/>
        <filter val="500,00"/>
        <filter val="56,82"/>
        <filter val="629,54"/>
        <filter val="66,67"/>
        <filter val="700,00"/>
        <filter val="75,24"/>
        <filter val="8"/>
        <filter val="90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