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EE6F51-A090-48C2-8B05-0CF2DFD010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Y465" i="1" s="1"/>
  <c r="P464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Y389" i="1" s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BP368" i="1" s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Y364" i="1" s="1"/>
  <c r="P360" i="1"/>
  <c r="X358" i="1"/>
  <c r="X357" i="1"/>
  <c r="BO356" i="1"/>
  <c r="BM356" i="1"/>
  <c r="Y356" i="1"/>
  <c r="V612" i="1" s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Y353" i="1" s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Y340" i="1" s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Y291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J612" i="1" s="1"/>
  <c r="P197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X160" i="1"/>
  <c r="X159" i="1"/>
  <c r="BO158" i="1"/>
  <c r="BM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50" i="1"/>
  <c r="X149" i="1"/>
  <c r="BO148" i="1"/>
  <c r="BM148" i="1"/>
  <c r="Y148" i="1"/>
  <c r="P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2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24" i="1" l="1"/>
  <c r="BN224" i="1"/>
  <c r="BP234" i="1"/>
  <c r="BN234" i="1"/>
  <c r="Z234" i="1"/>
  <c r="BP258" i="1"/>
  <c r="BN258" i="1"/>
  <c r="Z258" i="1"/>
  <c r="BP288" i="1"/>
  <c r="BN288" i="1"/>
  <c r="Z288" i="1"/>
  <c r="BP327" i="1"/>
  <c r="BN327" i="1"/>
  <c r="Z327" i="1"/>
  <c r="BP362" i="1"/>
  <c r="BN362" i="1"/>
  <c r="Z362" i="1"/>
  <c r="BP392" i="1"/>
  <c r="BN392" i="1"/>
  <c r="Z392" i="1"/>
  <c r="BP410" i="1"/>
  <c r="BN410" i="1"/>
  <c r="Z410" i="1"/>
  <c r="BP436" i="1"/>
  <c r="BN436" i="1"/>
  <c r="Z436" i="1"/>
  <c r="BP458" i="1"/>
  <c r="BN458" i="1"/>
  <c r="Z458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31" i="1"/>
  <c r="BN31" i="1"/>
  <c r="Z32" i="1"/>
  <c r="BN32" i="1"/>
  <c r="Z33" i="1"/>
  <c r="BN33" i="1"/>
  <c r="Z57" i="1"/>
  <c r="BN57" i="1"/>
  <c r="Z87" i="1"/>
  <c r="BN87" i="1"/>
  <c r="Z110" i="1"/>
  <c r="BN110" i="1"/>
  <c r="Z127" i="1"/>
  <c r="BN127" i="1"/>
  <c r="Y139" i="1"/>
  <c r="Z141" i="1"/>
  <c r="BN141" i="1"/>
  <c r="G612" i="1"/>
  <c r="Z163" i="1"/>
  <c r="BN163" i="1"/>
  <c r="Z173" i="1"/>
  <c r="BN173" i="1"/>
  <c r="Z187" i="1"/>
  <c r="BN187" i="1"/>
  <c r="Z202" i="1"/>
  <c r="BN202" i="1"/>
  <c r="Y216" i="1"/>
  <c r="Z214" i="1"/>
  <c r="BN214" i="1"/>
  <c r="Z224" i="1"/>
  <c r="BP245" i="1"/>
  <c r="BN245" i="1"/>
  <c r="Z245" i="1"/>
  <c r="BP269" i="1"/>
  <c r="BN269" i="1"/>
  <c r="Z269" i="1"/>
  <c r="U612" i="1"/>
  <c r="BP313" i="1"/>
  <c r="BN313" i="1"/>
  <c r="Z313" i="1"/>
  <c r="BP345" i="1"/>
  <c r="BN345" i="1"/>
  <c r="Z345" i="1"/>
  <c r="BP374" i="1"/>
  <c r="BN374" i="1"/>
  <c r="Z374" i="1"/>
  <c r="BP398" i="1"/>
  <c r="BN398" i="1"/>
  <c r="Z398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8" i="1"/>
  <c r="BN478" i="1"/>
  <c r="Z478" i="1"/>
  <c r="BP517" i="1"/>
  <c r="BN517" i="1"/>
  <c r="Z517" i="1"/>
  <c r="Y576" i="1"/>
  <c r="Y575" i="1"/>
  <c r="BP573" i="1"/>
  <c r="BN573" i="1"/>
  <c r="Z573" i="1"/>
  <c r="Z575" i="1" s="1"/>
  <c r="Y347" i="1"/>
  <c r="BP85" i="1"/>
  <c r="BN85" i="1"/>
  <c r="Z85" i="1"/>
  <c r="BP104" i="1"/>
  <c r="BN104" i="1"/>
  <c r="Z104" i="1"/>
  <c r="BP121" i="1"/>
  <c r="BN121" i="1"/>
  <c r="Z121" i="1"/>
  <c r="BP137" i="1"/>
  <c r="BN137" i="1"/>
  <c r="Z137" i="1"/>
  <c r="BP158" i="1"/>
  <c r="BN158" i="1"/>
  <c r="Z158" i="1"/>
  <c r="BP171" i="1"/>
  <c r="BN171" i="1"/>
  <c r="Z171" i="1"/>
  <c r="BP185" i="1"/>
  <c r="BN185" i="1"/>
  <c r="Z185" i="1"/>
  <c r="BP198" i="1"/>
  <c r="BN198" i="1"/>
  <c r="Z198" i="1"/>
  <c r="BP212" i="1"/>
  <c r="BN212" i="1"/>
  <c r="Z212" i="1"/>
  <c r="BP222" i="1"/>
  <c r="BN222" i="1"/>
  <c r="Z222" i="1"/>
  <c r="Y238" i="1"/>
  <c r="BP232" i="1"/>
  <c r="BN232" i="1"/>
  <c r="Z232" i="1"/>
  <c r="BP243" i="1"/>
  <c r="BN243" i="1"/>
  <c r="Z243" i="1"/>
  <c r="BP256" i="1"/>
  <c r="BN256" i="1"/>
  <c r="Z256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BP77" i="1"/>
  <c r="BN77" i="1"/>
  <c r="Z77" i="1"/>
  <c r="Y93" i="1"/>
  <c r="BP91" i="1"/>
  <c r="BN91" i="1"/>
  <c r="Z91" i="1"/>
  <c r="BP112" i="1"/>
  <c r="BN112" i="1"/>
  <c r="Z112" i="1"/>
  <c r="BP133" i="1"/>
  <c r="BN133" i="1"/>
  <c r="Z133" i="1"/>
  <c r="BP148" i="1"/>
  <c r="BN148" i="1"/>
  <c r="Z148" i="1"/>
  <c r="BP165" i="1"/>
  <c r="BN165" i="1"/>
  <c r="Z165" i="1"/>
  <c r="Y181" i="1"/>
  <c r="BP177" i="1"/>
  <c r="BN177" i="1"/>
  <c r="Z177" i="1"/>
  <c r="BP189" i="1"/>
  <c r="BN189" i="1"/>
  <c r="Z189" i="1"/>
  <c r="BP208" i="1"/>
  <c r="BN208" i="1"/>
  <c r="Z208" i="1"/>
  <c r="Y230" i="1"/>
  <c r="BP218" i="1"/>
  <c r="BN218" i="1"/>
  <c r="Z218" i="1"/>
  <c r="BP226" i="1"/>
  <c r="BN226" i="1"/>
  <c r="Z226" i="1"/>
  <c r="BP236" i="1"/>
  <c r="BN236" i="1"/>
  <c r="Z236" i="1"/>
  <c r="BP247" i="1"/>
  <c r="BN247" i="1"/>
  <c r="Z247" i="1"/>
  <c r="BP434" i="1"/>
  <c r="BN434" i="1"/>
  <c r="Z434" i="1"/>
  <c r="BP442" i="1"/>
  <c r="BN442" i="1"/>
  <c r="Z442" i="1"/>
  <c r="Y454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89" i="1"/>
  <c r="Y99" i="1"/>
  <c r="Y114" i="1"/>
  <c r="F612" i="1"/>
  <c r="Y129" i="1"/>
  <c r="Y143" i="1"/>
  <c r="Y154" i="1"/>
  <c r="Y175" i="1"/>
  <c r="Y204" i="1"/>
  <c r="M612" i="1"/>
  <c r="Z260" i="1"/>
  <c r="BN260" i="1"/>
  <c r="Z267" i="1"/>
  <c r="BN267" i="1"/>
  <c r="Z274" i="1"/>
  <c r="Z275" i="1" s="1"/>
  <c r="BN274" i="1"/>
  <c r="BP274" i="1"/>
  <c r="Y275" i="1"/>
  <c r="Z279" i="1"/>
  <c r="BN279" i="1"/>
  <c r="Z286" i="1"/>
  <c r="BN286" i="1"/>
  <c r="BP286" i="1"/>
  <c r="Z290" i="1"/>
  <c r="BN290" i="1"/>
  <c r="Y306" i="1"/>
  <c r="Z311" i="1"/>
  <c r="BN311" i="1"/>
  <c r="Z315" i="1"/>
  <c r="BN315" i="1"/>
  <c r="Z323" i="1"/>
  <c r="BN323" i="1"/>
  <c r="Y333" i="1"/>
  <c r="Z329" i="1"/>
  <c r="BN329" i="1"/>
  <c r="Z337" i="1"/>
  <c r="BN337" i="1"/>
  <c r="Z342" i="1"/>
  <c r="BN342" i="1"/>
  <c r="BP342" i="1"/>
  <c r="Z343" i="1"/>
  <c r="BN343" i="1"/>
  <c r="Z349" i="1"/>
  <c r="BN349" i="1"/>
  <c r="BP349" i="1"/>
  <c r="Y352" i="1"/>
  <c r="Z356" i="1"/>
  <c r="Z357" i="1" s="1"/>
  <c r="BN356" i="1"/>
  <c r="BP356" i="1"/>
  <c r="Y357" i="1"/>
  <c r="Z360" i="1"/>
  <c r="BN360" i="1"/>
  <c r="BP360" i="1"/>
  <c r="Z368" i="1"/>
  <c r="BN368" i="1"/>
  <c r="Z372" i="1"/>
  <c r="BN372" i="1"/>
  <c r="Z376" i="1"/>
  <c r="BN376" i="1"/>
  <c r="Y382" i="1"/>
  <c r="Z386" i="1"/>
  <c r="BN386" i="1"/>
  <c r="Z400" i="1"/>
  <c r="BN400" i="1"/>
  <c r="Y408" i="1"/>
  <c r="Z406" i="1"/>
  <c r="BN406" i="1"/>
  <c r="Y416" i="1"/>
  <c r="Z412" i="1"/>
  <c r="BN412" i="1"/>
  <c r="BP414" i="1"/>
  <c r="BN414" i="1"/>
  <c r="BP430" i="1"/>
  <c r="BN430" i="1"/>
  <c r="Z430" i="1"/>
  <c r="BP438" i="1"/>
  <c r="BN438" i="1"/>
  <c r="Z438" i="1"/>
  <c r="BP446" i="1"/>
  <c r="BN446" i="1"/>
  <c r="Z446" i="1"/>
  <c r="Y474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Z588" i="1" s="1"/>
  <c r="Y450" i="1"/>
  <c r="Y460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Y194" i="1"/>
  <c r="Y199" i="1"/>
  <c r="Y205" i="1"/>
  <c r="Y215" i="1"/>
  <c r="Y229" i="1"/>
  <c r="Y237" i="1"/>
  <c r="Y250" i="1"/>
  <c r="Y261" i="1"/>
  <c r="Y270" i="1"/>
  <c r="Y282" i="1"/>
  <c r="Y307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Z346" i="1"/>
  <c r="BP344" i="1"/>
  <c r="BN344" i="1"/>
  <c r="Z344" i="1"/>
  <c r="Z363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94" i="1"/>
  <c r="BP391" i="1"/>
  <c r="BN391" i="1"/>
  <c r="Z391" i="1"/>
  <c r="Z393" i="1" s="1"/>
  <c r="BP399" i="1"/>
  <c r="BN399" i="1"/>
  <c r="Z399" i="1"/>
  <c r="H9" i="1"/>
  <c r="B612" i="1"/>
  <c r="X603" i="1"/>
  <c r="X604" i="1"/>
  <c r="X606" i="1"/>
  <c r="Y24" i="1"/>
  <c r="Z26" i="1"/>
  <c r="Z36" i="1" s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BN62" i="1"/>
  <c r="BP62" i="1"/>
  <c r="D612" i="1"/>
  <c r="Z69" i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BN147" i="1"/>
  <c r="BP147" i="1"/>
  <c r="Y150" i="1"/>
  <c r="Z153" i="1"/>
  <c r="Z154" i="1" s="1"/>
  <c r="BN153" i="1"/>
  <c r="Z157" i="1"/>
  <c r="BN157" i="1"/>
  <c r="BP157" i="1"/>
  <c r="H612" i="1"/>
  <c r="Z164" i="1"/>
  <c r="BN164" i="1"/>
  <c r="Y167" i="1"/>
  <c r="Z170" i="1"/>
  <c r="BN170" i="1"/>
  <c r="Z172" i="1"/>
  <c r="BN172" i="1"/>
  <c r="Z178" i="1"/>
  <c r="Z180" i="1" s="1"/>
  <c r="BN178" i="1"/>
  <c r="I612" i="1"/>
  <c r="Z186" i="1"/>
  <c r="BN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Z207" i="1"/>
  <c r="Z215" i="1" s="1"/>
  <c r="BN207" i="1"/>
  <c r="BP207" i="1"/>
  <c r="Z209" i="1"/>
  <c r="BN209" i="1"/>
  <c r="Z211" i="1"/>
  <c r="BN211" i="1"/>
  <c r="Z213" i="1"/>
  <c r="BN213" i="1"/>
  <c r="Z219" i="1"/>
  <c r="BN219" i="1"/>
  <c r="Z221" i="1"/>
  <c r="BN221" i="1"/>
  <c r="Z223" i="1"/>
  <c r="BN223" i="1"/>
  <c r="Z225" i="1"/>
  <c r="BN225" i="1"/>
  <c r="Z227" i="1"/>
  <c r="BN227" i="1"/>
  <c r="Z233" i="1"/>
  <c r="BN233" i="1"/>
  <c r="Z235" i="1"/>
  <c r="BN235" i="1"/>
  <c r="K612" i="1"/>
  <c r="Z242" i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Z268" i="1"/>
  <c r="BN268" i="1"/>
  <c r="Y271" i="1"/>
  <c r="Y276" i="1"/>
  <c r="Q612" i="1"/>
  <c r="Z280" i="1"/>
  <c r="BN280" i="1"/>
  <c r="Y283" i="1"/>
  <c r="R612" i="1"/>
  <c r="Z287" i="1"/>
  <c r="BN287" i="1"/>
  <c r="Z289" i="1"/>
  <c r="BN289" i="1"/>
  <c r="Y292" i="1"/>
  <c r="Y297" i="1"/>
  <c r="T612" i="1"/>
  <c r="Y302" i="1"/>
  <c r="Z305" i="1"/>
  <c r="Z306" i="1" s="1"/>
  <c r="BN305" i="1"/>
  <c r="Z310" i="1"/>
  <c r="BN310" i="1"/>
  <c r="BP310" i="1"/>
  <c r="Z312" i="1"/>
  <c r="BN312" i="1"/>
  <c r="Z314" i="1"/>
  <c r="BN314" i="1"/>
  <c r="Z316" i="1"/>
  <c r="BN316" i="1"/>
  <c r="Y317" i="1"/>
  <c r="Z320" i="1"/>
  <c r="Y324" i="1"/>
  <c r="BP328" i="1"/>
  <c r="BN328" i="1"/>
  <c r="Z328" i="1"/>
  <c r="BP332" i="1"/>
  <c r="BN332" i="1"/>
  <c r="Z332" i="1"/>
  <c r="Y334" i="1"/>
  <c r="Y339" i="1"/>
  <c r="BP336" i="1"/>
  <c r="BN336" i="1"/>
  <c r="Z336" i="1"/>
  <c r="Z339" i="1" s="1"/>
  <c r="Y346" i="1"/>
  <c r="BP350" i="1"/>
  <c r="BN350" i="1"/>
  <c r="Z350" i="1"/>
  <c r="Y363" i="1"/>
  <c r="BP369" i="1"/>
  <c r="BN369" i="1"/>
  <c r="Z369" i="1"/>
  <c r="BP373" i="1"/>
  <c r="BN373" i="1"/>
  <c r="Z373" i="1"/>
  <c r="Z377" i="1" s="1"/>
  <c r="Y377" i="1"/>
  <c r="BP381" i="1"/>
  <c r="BN381" i="1"/>
  <c r="Z381" i="1"/>
  <c r="Z382" i="1" s="1"/>
  <c r="Y383" i="1"/>
  <c r="Y388" i="1"/>
  <c r="BP385" i="1"/>
  <c r="BN385" i="1"/>
  <c r="Z385" i="1"/>
  <c r="Y393" i="1"/>
  <c r="X612" i="1"/>
  <c r="Y402" i="1"/>
  <c r="BP397" i="1"/>
  <c r="BN397" i="1"/>
  <c r="Z397" i="1"/>
  <c r="Y401" i="1"/>
  <c r="Y407" i="1"/>
  <c r="Y415" i="1"/>
  <c r="Y449" i="1"/>
  <c r="Y455" i="1"/>
  <c r="Y461" i="1"/>
  <c r="Y466" i="1"/>
  <c r="Y475" i="1"/>
  <c r="Y480" i="1"/>
  <c r="BP477" i="1"/>
  <c r="BN477" i="1"/>
  <c r="Z477" i="1"/>
  <c r="AB612" i="1"/>
  <c r="Y501" i="1"/>
  <c r="BP498" i="1"/>
  <c r="BN498" i="1"/>
  <c r="Z498" i="1"/>
  <c r="Z500" i="1" s="1"/>
  <c r="BP512" i="1"/>
  <c r="BN512" i="1"/>
  <c r="Z512" i="1"/>
  <c r="BP516" i="1"/>
  <c r="BN516" i="1"/>
  <c r="Z516" i="1"/>
  <c r="BP528" i="1"/>
  <c r="BN528" i="1"/>
  <c r="Z528" i="1"/>
  <c r="Y532" i="1"/>
  <c r="BP536" i="1"/>
  <c r="BN536" i="1"/>
  <c r="Z536" i="1"/>
  <c r="Z538" i="1" s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Z405" i="1"/>
  <c r="Z407" i="1" s="1"/>
  <c r="BN405" i="1"/>
  <c r="Z411" i="1"/>
  <c r="BN411" i="1"/>
  <c r="Z413" i="1"/>
  <c r="BN413" i="1"/>
  <c r="Y612" i="1"/>
  <c r="Y42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BN453" i="1"/>
  <c r="Z457" i="1"/>
  <c r="BN457" i="1"/>
  <c r="BP457" i="1"/>
  <c r="Z459" i="1"/>
  <c r="BN459" i="1"/>
  <c r="Z464" i="1"/>
  <c r="Z465" i="1" s="1"/>
  <c r="BN464" i="1"/>
  <c r="BP464" i="1"/>
  <c r="Z468" i="1"/>
  <c r="BN468" i="1"/>
  <c r="BP468" i="1"/>
  <c r="Z470" i="1"/>
  <c r="BN470" i="1"/>
  <c r="Z472" i="1"/>
  <c r="BN472" i="1"/>
  <c r="Y479" i="1"/>
  <c r="BP492" i="1"/>
  <c r="BN492" i="1"/>
  <c r="Z492" i="1"/>
  <c r="Z494" i="1" s="1"/>
  <c r="Y500" i="1"/>
  <c r="BP510" i="1"/>
  <c r="BN510" i="1"/>
  <c r="Z510" i="1"/>
  <c r="BP514" i="1"/>
  <c r="BN514" i="1"/>
  <c r="Z514" i="1"/>
  <c r="Y518" i="1"/>
  <c r="BP522" i="1"/>
  <c r="BN522" i="1"/>
  <c r="Z522" i="1"/>
  <c r="Y524" i="1"/>
  <c r="Y533" i="1"/>
  <c r="BP526" i="1"/>
  <c r="BN526" i="1"/>
  <c r="Z526" i="1"/>
  <c r="BP530" i="1"/>
  <c r="BN530" i="1"/>
  <c r="Z530" i="1"/>
  <c r="Y539" i="1"/>
  <c r="Y538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23" i="1" l="1"/>
  <c r="Z474" i="1"/>
  <c r="Z460" i="1"/>
  <c r="Z454" i="1"/>
  <c r="Z479" i="1"/>
  <c r="Z401" i="1"/>
  <c r="Z388" i="1"/>
  <c r="Z352" i="1"/>
  <c r="Z324" i="1"/>
  <c r="Z282" i="1"/>
  <c r="Z166" i="1"/>
  <c r="Z159" i="1"/>
  <c r="Z149" i="1"/>
  <c r="Z64" i="1"/>
  <c r="Z449" i="1"/>
  <c r="Z415" i="1"/>
  <c r="Z333" i="1"/>
  <c r="Z291" i="1"/>
  <c r="Z237" i="1"/>
  <c r="Z229" i="1"/>
  <c r="Z193" i="1"/>
  <c r="Z74" i="1"/>
  <c r="Y603" i="1"/>
  <c r="Z532" i="1"/>
  <c r="Z518" i="1"/>
  <c r="Z270" i="1"/>
  <c r="Z249" i="1"/>
  <c r="Z174" i="1"/>
  <c r="Z59" i="1"/>
  <c r="Y604" i="1"/>
  <c r="Y605" i="1" s="1"/>
  <c r="Y606" i="1"/>
  <c r="Z561" i="1"/>
  <c r="Z582" i="1"/>
  <c r="Z317" i="1"/>
  <c r="Z261" i="1"/>
  <c r="Z129" i="1"/>
  <c r="Z123" i="1"/>
  <c r="Z99" i="1"/>
  <c r="Y602" i="1"/>
  <c r="Z570" i="1"/>
  <c r="Z554" i="1"/>
  <c r="X605" i="1"/>
  <c r="Z607" i="1" l="1"/>
</calcChain>
</file>

<file path=xl/sharedStrings.xml><?xml version="1.0" encoding="utf-8"?>
<sst xmlns="http://schemas.openxmlformats.org/spreadsheetml/2006/main" count="2453" uniqueCount="765">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</sst>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764</v>
      </c>
      <c r="I5" s="673"/>
      <c r="J5" s="673"/>
      <c r="K5" s="673"/>
      <c r="L5" s="673"/>
      <c r="M5" s="478"/>
      <c r="N5" s="58"/>
      <c r="P5" s="24" t="s">
        <v>10</v>
      </c>
      <c r="Q5" s="748">
        <v>45522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Воскресенье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0.375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150</v>
      </c>
      <c r="Y53" s="382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360</v>
      </c>
      <c r="Y56" s="382">
        <f t="shared" si="6"/>
        <v>360</v>
      </c>
      <c r="Z56" s="36">
        <f>IFERROR(IF(Y56=0,"",ROUNDUP(Y56/H56,0)*0.00937),"")</f>
        <v>0.84329999999999994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381.6</v>
      </c>
      <c r="BN56" s="64">
        <f t="shared" si="8"/>
        <v>381.6</v>
      </c>
      <c r="BO56" s="64">
        <f t="shared" si="9"/>
        <v>0.75</v>
      </c>
      <c r="BP56" s="64">
        <f t="shared" si="10"/>
        <v>0.75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103.88888888888889</v>
      </c>
      <c r="Y59" s="383">
        <f>IFERROR(Y53/H53,"0")+IFERROR(Y54/H54,"0")+IFERROR(Y55/H55,"0")+IFERROR(Y56/H56,"0")+IFERROR(Y57/H57,"0")+IFERROR(Y58/H58,"0")</f>
        <v>104</v>
      </c>
      <c r="Z59" s="383">
        <f>IFERROR(IF(Z53="",0,Z53),"0")+IFERROR(IF(Z54="",0,Z54),"0")+IFERROR(IF(Z55="",0,Z55),"0")+IFERROR(IF(Z56="",0,Z56),"0")+IFERROR(IF(Z57="",0,Z57),"0")+IFERROR(IF(Z58="",0,Z58),"0")</f>
        <v>1.1477999999999999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510</v>
      </c>
      <c r="Y60" s="383">
        <f>IFERROR(SUM(Y53:Y58),"0")</f>
        <v>511.20000000000005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200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450</v>
      </c>
      <c r="Y73" s="382">
        <f t="shared" si="11"/>
        <v>450</v>
      </c>
      <c r="Z73" s="36">
        <f>IFERROR(IF(Y73=0,"",ROUNDUP(Y73/H73,0)*0.00937),"")</f>
        <v>0.93699999999999994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474</v>
      </c>
      <c r="BN73" s="64">
        <f t="shared" si="13"/>
        <v>474</v>
      </c>
      <c r="BO73" s="64">
        <f t="shared" si="14"/>
        <v>0.83333333333333337</v>
      </c>
      <c r="BP73" s="64">
        <f t="shared" si="15"/>
        <v>0.83333333333333337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118.51851851851852</v>
      </c>
      <c r="Y74" s="383">
        <f>IFERROR(Y68/H68,"0")+IFERROR(Y69/H69,"0")+IFERROR(Y70/H70,"0")+IFERROR(Y71/H71,"0")+IFERROR(Y72/H72,"0")+IFERROR(Y73/H73,"0")</f>
        <v>119</v>
      </c>
      <c r="Z74" s="383">
        <f>IFERROR(IF(Z68="",0,Z68),"0")+IFERROR(IF(Z69="",0,Z69),"0")+IFERROR(IF(Z70="",0,Z70),"0")+IFERROR(IF(Z71="",0,Z71),"0")+IFERROR(IF(Z72="",0,Z72),"0")+IFERROR(IF(Z73="",0,Z73),"0")</f>
        <v>1.35025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650</v>
      </c>
      <c r="Y75" s="383">
        <f>IFERROR(SUM(Y68:Y73),"0")</f>
        <v>655.20000000000005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70</v>
      </c>
      <c r="Y77" s="382">
        <f>IFERROR(IF(X77="",0,CEILING((X77/$H77),1)*$H77),"")</f>
        <v>75.600000000000009</v>
      </c>
      <c r="Z77" s="36">
        <f>IFERROR(IF(Y77=0,"",ROUNDUP(Y77/H77,0)*0.02175),"")</f>
        <v>0.15225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73.1111111111111</v>
      </c>
      <c r="BN77" s="64">
        <f>IFERROR(Y77*I77/H77,"0")</f>
        <v>78.959999999999994</v>
      </c>
      <c r="BO77" s="64">
        <f>IFERROR(1/J77*(X77/H77),"0")</f>
        <v>0.11574074074074073</v>
      </c>
      <c r="BP77" s="64">
        <f>IFERROR(1/J77*(Y77/H77),"0")</f>
        <v>0.125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225</v>
      </c>
      <c r="Y78" s="382">
        <f>IFERROR(IF(X78="",0,CEILING((X78/$H78),1)*$H78),"")</f>
        <v>226.8</v>
      </c>
      <c r="Z78" s="36">
        <f>IFERROR(IF(Y78=0,"",ROUNDUP(Y78/H78,0)*0.00753),"")</f>
        <v>0.63251999999999997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241.66666666666666</v>
      </c>
      <c r="BN78" s="64">
        <f>IFERROR(Y78*I78/H78,"0")</f>
        <v>243.6</v>
      </c>
      <c r="BO78" s="64">
        <f>IFERROR(1/J78*(X78/H78),"0")</f>
        <v>0.53418803418803418</v>
      </c>
      <c r="BP78" s="64">
        <f>IFERROR(1/J78*(Y78/H78),"0")</f>
        <v>0.53846153846153844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89.81481481481481</v>
      </c>
      <c r="Y79" s="383">
        <f>IFERROR(Y77/H77,"0")+IFERROR(Y78/H78,"0")</f>
        <v>91</v>
      </c>
      <c r="Z79" s="383">
        <f>IFERROR(IF(Z77="",0,Z77),"0")+IFERROR(IF(Z78="",0,Z78),"0")</f>
        <v>0.78476999999999997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295</v>
      </c>
      <c r="Y80" s="383">
        <f>IFERROR(SUM(Y77:Y78),"0")</f>
        <v>302.40000000000003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300</v>
      </c>
      <c r="Y103" s="382">
        <f>IFERROR(IF(X103="",0,CEILING((X103/$H103),1)*$H103),"")</f>
        <v>302.40000000000003</v>
      </c>
      <c r="Z103" s="36">
        <f>IFERROR(IF(Y103=0,"",ROUNDUP(Y103/H103,0)*0.02175),"")</f>
        <v>0.60899999999999999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313.33333333333331</v>
      </c>
      <c r="BN103" s="64">
        <f>IFERROR(Y103*I103/H103,"0")</f>
        <v>315.83999999999997</v>
      </c>
      <c r="BO103" s="64">
        <f>IFERROR(1/J103*(X103/H103),"0")</f>
        <v>0.49603174603174593</v>
      </c>
      <c r="BP103" s="64">
        <f>IFERROR(1/J103*(Y103/H103),"0")</f>
        <v>0.5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450</v>
      </c>
      <c r="Y105" s="382">
        <f>IFERROR(IF(X105="",0,CEILING((X105/$H105),1)*$H105),"")</f>
        <v>450</v>
      </c>
      <c r="Z105" s="36">
        <f>IFERROR(IF(Y105=0,"",ROUNDUP(Y105/H105,0)*0.00937),"")</f>
        <v>0.93699999999999994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471</v>
      </c>
      <c r="BN105" s="64">
        <f>IFERROR(Y105*I105/H105,"0")</f>
        <v>471</v>
      </c>
      <c r="BO105" s="64">
        <f>IFERROR(1/J105*(X105/H105),"0")</f>
        <v>0.83333333333333337</v>
      </c>
      <c r="BP105" s="64">
        <f>IFERROR(1/J105*(Y105/H105),"0")</f>
        <v>0.83333333333333337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127.77777777777777</v>
      </c>
      <c r="Y106" s="383">
        <f>IFERROR(Y103/H103,"0")+IFERROR(Y104/H104,"0")+IFERROR(Y105/H105,"0")</f>
        <v>128</v>
      </c>
      <c r="Z106" s="383">
        <f>IFERROR(IF(Z103="",0,Z103),"0")+IFERROR(IF(Z104="",0,Z104),"0")+IFERROR(IF(Z105="",0,Z105),"0")</f>
        <v>1.5459999999999998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750</v>
      </c>
      <c r="Y107" s="383">
        <f>IFERROR(SUM(Y103:Y105),"0")</f>
        <v>752.40000000000009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120</v>
      </c>
      <c r="Y110" s="382">
        <f>IFERROR(IF(X110="",0,CEILING((X110/$H110),1)*$H110),"")</f>
        <v>126</v>
      </c>
      <c r="Z110" s="36">
        <f>IFERROR(IF(Y110=0,"",ROUNDUP(Y110/H110,0)*0.02175),"")</f>
        <v>0.32624999999999998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128.05714285714285</v>
      </c>
      <c r="BN110" s="64">
        <f>IFERROR(Y110*I110/H110,"0")</f>
        <v>134.45999999999998</v>
      </c>
      <c r="BO110" s="64">
        <f>IFERROR(1/J110*(X110/H110),"0")</f>
        <v>0.25510204081632648</v>
      </c>
      <c r="BP110" s="64">
        <f>IFERROR(1/J110*(Y110/H110),"0")</f>
        <v>0.26785714285714285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450</v>
      </c>
      <c r="Y111" s="382">
        <f>IFERROR(IF(X111="",0,CEILING((X111/$H111),1)*$H111),"")</f>
        <v>450.90000000000003</v>
      </c>
      <c r="Z111" s="36">
        <f>IFERROR(IF(Y111=0,"",ROUNDUP(Y111/H111,0)*0.00753),"")</f>
        <v>1.2575100000000001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495.33333333333331</v>
      </c>
      <c r="BN111" s="64">
        <f>IFERROR(Y111*I111/H111,"0")</f>
        <v>496.32400000000001</v>
      </c>
      <c r="BO111" s="64">
        <f>IFERROR(1/J111*(X111/H111),"0")</f>
        <v>1.0683760683760684</v>
      </c>
      <c r="BP111" s="64">
        <f>IFERROR(1/J111*(Y111/H111),"0")</f>
        <v>1.0705128205128205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180.95238095238093</v>
      </c>
      <c r="Y114" s="383">
        <f>IFERROR(Y109/H109,"0")+IFERROR(Y110/H110,"0")+IFERROR(Y111/H111,"0")+IFERROR(Y112/H112,"0")+IFERROR(Y113/H113,"0")</f>
        <v>182</v>
      </c>
      <c r="Z114" s="383">
        <f>IFERROR(IF(Z109="",0,Z109),"0")+IFERROR(IF(Z110="",0,Z110),"0")+IFERROR(IF(Z111="",0,Z111),"0")+IFERROR(IF(Z112="",0,Z112),"0")+IFERROR(IF(Z113="",0,Z113),"0")</f>
        <v>1.5837600000000001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570</v>
      </c>
      <c r="Y115" s="383">
        <f>IFERROR(SUM(Y109:Y113),"0")</f>
        <v>576.90000000000009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495</v>
      </c>
      <c r="Y121" s="382">
        <f>IFERROR(IF(X121="",0,CEILING((X121/$H121),1)*$H121),"")</f>
        <v>495</v>
      </c>
      <c r="Z121" s="36">
        <f>IFERROR(IF(Y121=0,"",ROUNDUP(Y121/H121,0)*0.00937),"")</f>
        <v>1.0306999999999999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521.40000000000009</v>
      </c>
      <c r="BN121" s="64">
        <f>IFERROR(Y121*I121/H121,"0")</f>
        <v>521.40000000000009</v>
      </c>
      <c r="BO121" s="64">
        <f>IFERROR(1/J121*(X121/H121),"0")</f>
        <v>0.91666666666666663</v>
      </c>
      <c r="BP121" s="64">
        <f>IFERROR(1/J121*(Y121/H121),"0")</f>
        <v>0.91666666666666663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110</v>
      </c>
      <c r="Y123" s="383">
        <f>IFERROR(Y118/H118,"0")+IFERROR(Y119/H119,"0")+IFERROR(Y120/H120,"0")+IFERROR(Y121/H121,"0")+IFERROR(Y122/H122,"0")</f>
        <v>110</v>
      </c>
      <c r="Z123" s="383">
        <f>IFERROR(IF(Z118="",0,Z118),"0")+IFERROR(IF(Z119="",0,Z119),"0")+IFERROR(IF(Z120="",0,Z120),"0")+IFERROR(IF(Z121="",0,Z121),"0")+IFERROR(IF(Z122="",0,Z122),"0")</f>
        <v>1.0306999999999999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495</v>
      </c>
      <c r="Y124" s="383">
        <f>IFERROR(SUM(Y118:Y122),"0")</f>
        <v>495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600</v>
      </c>
      <c r="Y133" s="382">
        <f t="shared" si="21"/>
        <v>604.80000000000007</v>
      </c>
      <c r="Z133" s="36">
        <f>IFERROR(IF(Y133=0,"",ROUNDUP(Y133/H133,0)*0.02175),"")</f>
        <v>1.5659999999999998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639.85714285714289</v>
      </c>
      <c r="BN133" s="64">
        <f t="shared" si="23"/>
        <v>644.976</v>
      </c>
      <c r="BO133" s="64">
        <f t="shared" si="24"/>
        <v>1.2755102040816326</v>
      </c>
      <c r="BP133" s="64">
        <f t="shared" si="25"/>
        <v>1.2857142857142856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450</v>
      </c>
      <c r="Y135" s="382">
        <f t="shared" si="21"/>
        <v>450.90000000000003</v>
      </c>
      <c r="Z135" s="36">
        <f>IFERROR(IF(Y135=0,"",ROUNDUP(Y135/H135,0)*0.00753),"")</f>
        <v>1.2575100000000001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495.33333333333331</v>
      </c>
      <c r="BN135" s="64">
        <f t="shared" si="23"/>
        <v>496.32400000000001</v>
      </c>
      <c r="BO135" s="64">
        <f t="shared" si="24"/>
        <v>1.0683760683760684</v>
      </c>
      <c r="BP135" s="64">
        <f t="shared" si="25"/>
        <v>1.0705128205128205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39</v>
      </c>
      <c r="Y136" s="382">
        <f t="shared" si="21"/>
        <v>39.6</v>
      </c>
      <c r="Z136" s="36">
        <f>IFERROR(IF(Y136=0,"",ROUNDUP(Y136/H136,0)*0.00753),"")</f>
        <v>0.16566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43.333333333333336</v>
      </c>
      <c r="BN136" s="64">
        <f t="shared" si="23"/>
        <v>44</v>
      </c>
      <c r="BO136" s="64">
        <f t="shared" si="24"/>
        <v>0.1388888888888889</v>
      </c>
      <c r="BP136" s="64">
        <f t="shared" si="25"/>
        <v>0.14102564102564102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259.76190476190476</v>
      </c>
      <c r="Y138" s="383">
        <f>IFERROR(Y132/H132,"0")+IFERROR(Y133/H133,"0")+IFERROR(Y134/H134,"0")+IFERROR(Y135/H135,"0")+IFERROR(Y136/H136,"0")+IFERROR(Y137/H137,"0")</f>
        <v>261</v>
      </c>
      <c r="Z138" s="383">
        <f>IFERROR(IF(Z132="",0,Z132),"0")+IFERROR(IF(Z133="",0,Z133),"0")+IFERROR(IF(Z134="",0,Z134),"0")+IFERROR(IF(Z135="",0,Z135),"0")+IFERROR(IF(Z136="",0,Z136),"0")+IFERROR(IF(Z137="",0,Z137),"0")</f>
        <v>2.9891699999999997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1089</v>
      </c>
      <c r="Y139" s="383">
        <f>IFERROR(SUM(Y132:Y137),"0")</f>
        <v>1095.3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52.8</v>
      </c>
      <c r="Y142" s="382">
        <f>IFERROR(IF(X142="",0,CEILING((X142/$H142),1)*$H142),"")</f>
        <v>53.46</v>
      </c>
      <c r="Z142" s="36">
        <f>IFERROR(IF(Y142=0,"",ROUNDUP(Y142/H142,0)*0.00753),"")</f>
        <v>0.20331000000000002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60.213333333333331</v>
      </c>
      <c r="BN142" s="64">
        <f>IFERROR(Y142*I142/H142,"0")</f>
        <v>60.966000000000001</v>
      </c>
      <c r="BO142" s="64">
        <f>IFERROR(1/J142*(X142/H142),"0")</f>
        <v>0.17094017094017092</v>
      </c>
      <c r="BP142" s="64">
        <f>IFERROR(1/J142*(Y142/H142),"0")</f>
        <v>0.17307692307692307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26.666666666666664</v>
      </c>
      <c r="Y143" s="383">
        <f>IFERROR(Y141/H141,"0")+IFERROR(Y142/H142,"0")</f>
        <v>27</v>
      </c>
      <c r="Z143" s="383">
        <f>IFERROR(IF(Z141="",0,Z141),"0")+IFERROR(IF(Z142="",0,Z142),"0")</f>
        <v>0.20331000000000002</v>
      </c>
      <c r="AA143" s="384"/>
      <c r="AB143" s="384"/>
      <c r="AC143" s="384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52.8</v>
      </c>
      <c r="Y144" s="383">
        <f>IFERROR(SUM(Y141:Y142),"0")</f>
        <v>53.46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52.5</v>
      </c>
      <c r="Y153" s="382">
        <f>IFERROR(IF(X153="",0,CEILING((X153/$H153),1)*$H153),"")</f>
        <v>53.199999999999996</v>
      </c>
      <c r="Z153" s="36">
        <f>IFERROR(IF(Y153=0,"",ROUNDUP(Y153/H153,0)*0.00753),"")</f>
        <v>0.14307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57.900000000000006</v>
      </c>
      <c r="BN153" s="64">
        <f>IFERROR(Y153*I153/H153,"0")</f>
        <v>58.672000000000004</v>
      </c>
      <c r="BO153" s="64">
        <f>IFERROR(1/J153*(X153/H153),"0")</f>
        <v>0.12019230769230768</v>
      </c>
      <c r="BP153" s="64">
        <f>IFERROR(1/J153*(Y153/H153),"0")</f>
        <v>0.12179487179487179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18.75</v>
      </c>
      <c r="Y154" s="383">
        <f>IFERROR(Y152/H152,"0")+IFERROR(Y153/H153,"0")</f>
        <v>19</v>
      </c>
      <c r="Z154" s="383">
        <f>IFERROR(IF(Z152="",0,Z152),"0")+IFERROR(IF(Z153="",0,Z153),"0")</f>
        <v>0.14307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52.5</v>
      </c>
      <c r="Y155" s="383">
        <f>IFERROR(SUM(Y152:Y153),"0")</f>
        <v>53.199999999999996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132</v>
      </c>
      <c r="Y157" s="382">
        <f>IFERROR(IF(X157="",0,CEILING((X157/$H157),1)*$H157),"")</f>
        <v>132</v>
      </c>
      <c r="Z157" s="36">
        <f>IFERROR(IF(Y157=0,"",ROUNDUP(Y157/H157,0)*0.00753),"")</f>
        <v>0.3765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146.39999999999998</v>
      </c>
      <c r="BN157" s="64">
        <f>IFERROR(Y157*I157/H157,"0")</f>
        <v>146.39999999999998</v>
      </c>
      <c r="BO157" s="64">
        <f>IFERROR(1/J157*(X157/H157),"0")</f>
        <v>0.32051282051282048</v>
      </c>
      <c r="BP157" s="64">
        <f>IFERROR(1/J157*(Y157/H157),"0")</f>
        <v>0.32051282051282048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50</v>
      </c>
      <c r="Y159" s="383">
        <f>IFERROR(Y157/H157,"0")+IFERROR(Y158/H158,"0")</f>
        <v>50</v>
      </c>
      <c r="Z159" s="383">
        <f>IFERROR(IF(Z157="",0,Z157),"0")+IFERROR(IF(Z158="",0,Z158),"0")</f>
        <v>0.3765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132</v>
      </c>
      <c r="Y160" s="383">
        <f>IFERROR(SUM(Y157:Y158),"0")</f>
        <v>132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35</v>
      </c>
      <c r="Y164" s="382">
        <f>IFERROR(IF(X164="",0,CEILING((X164/$H164),1)*$H164),"")</f>
        <v>36</v>
      </c>
      <c r="Z164" s="36">
        <f>IFERROR(IF(Y164=0,"",ROUNDUP(Y164/H164,0)*0.00753),"")</f>
        <v>9.0359999999999996E-2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37.333333333333336</v>
      </c>
      <c r="BN164" s="64">
        <f>IFERROR(Y164*I164/H164,"0")</f>
        <v>38.4</v>
      </c>
      <c r="BO164" s="64">
        <f>IFERROR(1/J164*(X164/H164),"0")</f>
        <v>7.4786324786324784E-2</v>
      </c>
      <c r="BP164" s="64">
        <f>IFERROR(1/J164*(Y164/H164),"0")</f>
        <v>7.6923076923076927E-2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11.666666666666666</v>
      </c>
      <c r="Y166" s="383">
        <f>IFERROR(Y163/H163,"0")+IFERROR(Y164/H164,"0")+IFERROR(Y165/H165,"0")</f>
        <v>12</v>
      </c>
      <c r="Z166" s="383">
        <f>IFERROR(IF(Z163="",0,Z163),"0")+IFERROR(IF(Z164="",0,Z164),"0")+IFERROR(IF(Z165="",0,Z165),"0")</f>
        <v>9.0359999999999996E-2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35</v>
      </c>
      <c r="Y167" s="383">
        <f>IFERROR(SUM(Y163:Y165),"0")</f>
        <v>36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60</v>
      </c>
      <c r="Y177" s="382">
        <f>IFERROR(IF(X177="",0,CEILING((X177/$H177),1)*$H177),"")</f>
        <v>67.2</v>
      </c>
      <c r="Z177" s="36">
        <f>IFERROR(IF(Y177=0,"",ROUNDUP(Y177/H177,0)*0.02175),"")</f>
        <v>0.17399999999999999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64.028571428571425</v>
      </c>
      <c r="BN177" s="64">
        <f>IFERROR(Y177*I177/H177,"0")</f>
        <v>71.712000000000003</v>
      </c>
      <c r="BO177" s="64">
        <f>IFERROR(1/J177*(X177/H177),"0")</f>
        <v>0.12755102040816324</v>
      </c>
      <c r="BP177" s="64">
        <f>IFERROR(1/J177*(Y177/H177),"0")</f>
        <v>0.14285714285714285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15</v>
      </c>
      <c r="Y179" s="382">
        <f>IFERROR(IF(X179="",0,CEILING((X179/$H179),1)*$H179),"")</f>
        <v>15</v>
      </c>
      <c r="Z179" s="36">
        <f>IFERROR(IF(Y179=0,"",ROUNDUP(Y179/H179,0)*0.00753),"")</f>
        <v>3.7650000000000003E-2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16.36</v>
      </c>
      <c r="BN179" s="64">
        <f>IFERROR(Y179*I179/H179,"0")</f>
        <v>16.36</v>
      </c>
      <c r="BO179" s="64">
        <f>IFERROR(1/J179*(X179/H179),"0")</f>
        <v>3.2051282051282048E-2</v>
      </c>
      <c r="BP179" s="64">
        <f>IFERROR(1/J179*(Y179/H179),"0")</f>
        <v>3.2051282051282048E-2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12.142857142857142</v>
      </c>
      <c r="Y180" s="383">
        <f>IFERROR(Y177/H177,"0")+IFERROR(Y178/H178,"0")+IFERROR(Y179/H179,"0")</f>
        <v>13</v>
      </c>
      <c r="Z180" s="383">
        <f>IFERROR(IF(Z177="",0,Z177),"0")+IFERROR(IF(Z178="",0,Z178),"0")+IFERROR(IF(Z179="",0,Z179),"0")</f>
        <v>0.21165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75</v>
      </c>
      <c r="Y181" s="383">
        <f>IFERROR(SUM(Y177:Y179),"0")</f>
        <v>82.2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60</v>
      </c>
      <c r="Y186" s="382">
        <f t="shared" si="26"/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63.714285714285715</v>
      </c>
      <c r="BN186" s="64">
        <f t="shared" si="28"/>
        <v>66.900000000000006</v>
      </c>
      <c r="BO186" s="64">
        <f t="shared" si="29"/>
        <v>9.1575091575091569E-2</v>
      </c>
      <c r="BP186" s="64">
        <f t="shared" si="30"/>
        <v>9.6153846153846145E-2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90</v>
      </c>
      <c r="Y187" s="382">
        <f t="shared" si="26"/>
        <v>92.4</v>
      </c>
      <c r="Z187" s="36">
        <f>IFERROR(IF(Y187=0,"",ROUNDUP(Y187/H187,0)*0.00753),"")</f>
        <v>0.16566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94.285714285714292</v>
      </c>
      <c r="BN187" s="64">
        <f t="shared" si="28"/>
        <v>96.800000000000011</v>
      </c>
      <c r="BO187" s="64">
        <f t="shared" si="29"/>
        <v>0.13736263736263735</v>
      </c>
      <c r="BP187" s="64">
        <f t="shared" si="30"/>
        <v>0.14102564102564102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87.5</v>
      </c>
      <c r="Y188" s="382">
        <f t="shared" si="26"/>
        <v>88.2</v>
      </c>
      <c r="Z188" s="36">
        <f>IFERROR(IF(Y188=0,"",ROUNDUP(Y188/H188,0)*0.00502),"")</f>
        <v>0.21084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92.916666666666657</v>
      </c>
      <c r="BN188" s="64">
        <f t="shared" si="28"/>
        <v>93.66</v>
      </c>
      <c r="BO188" s="64">
        <f t="shared" si="29"/>
        <v>0.17806267806267806</v>
      </c>
      <c r="BP188" s="64">
        <f t="shared" si="30"/>
        <v>0.17948717948717952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140</v>
      </c>
      <c r="Y189" s="382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175</v>
      </c>
      <c r="Y190" s="382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183.33333333333334</v>
      </c>
      <c r="BN190" s="64">
        <f t="shared" si="28"/>
        <v>184.8</v>
      </c>
      <c r="BO190" s="64">
        <f t="shared" si="29"/>
        <v>0.35612535612535612</v>
      </c>
      <c r="BP190" s="64">
        <f t="shared" si="30"/>
        <v>0.35897435897435903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239.28571428571428</v>
      </c>
      <c r="Y193" s="383">
        <f>IFERROR(Y185/H185,"0")+IFERROR(Y186/H186,"0")+IFERROR(Y187/H187,"0")+IFERROR(Y188/H188,"0")+IFERROR(Y189/H189,"0")+IFERROR(Y190/H190,"0")+IFERROR(Y191/H191,"0")+IFERROR(Y192/H192,"0")</f>
        <v>242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1.3378300000000001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602.5</v>
      </c>
      <c r="Y194" s="383">
        <f>IFERROR(SUM(Y185:Y192),"0")</f>
        <v>611.1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160</v>
      </c>
      <c r="Y207" s="382">
        <f t="shared" ref="Y207:Y214" si="31">IFERROR(IF(X207="",0,CEILING((X207/$H207),1)*$H207),"")</f>
        <v>162</v>
      </c>
      <c r="Z207" s="36">
        <f>IFERROR(IF(Y207=0,"",ROUNDUP(Y207/H207,0)*0.00937),"")</f>
        <v>0.28110000000000002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166.22222222222223</v>
      </c>
      <c r="BN207" s="64">
        <f t="shared" ref="BN207:BN214" si="33">IFERROR(Y207*I207/H207,"0")</f>
        <v>168.3</v>
      </c>
      <c r="BO207" s="64">
        <f t="shared" ref="BO207:BO214" si="34">IFERROR(1/J207*(X207/H207),"0")</f>
        <v>0.24691358024691354</v>
      </c>
      <c r="BP207" s="64">
        <f t="shared" ref="BP207:BP214" si="35">IFERROR(1/J207*(Y207/H207),"0")</f>
        <v>0.24999999999999997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120</v>
      </c>
      <c r="Y208" s="382">
        <f t="shared" si="31"/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124.66666666666667</v>
      </c>
      <c r="BN208" s="64">
        <f t="shared" si="33"/>
        <v>129.03</v>
      </c>
      <c r="BO208" s="64">
        <f t="shared" si="34"/>
        <v>0.18518518518518517</v>
      </c>
      <c r="BP208" s="64">
        <f t="shared" si="35"/>
        <v>0.19166666666666665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250</v>
      </c>
      <c r="Y209" s="382">
        <f t="shared" si="31"/>
        <v>253.8</v>
      </c>
      <c r="Z209" s="36">
        <f>IFERROR(IF(Y209=0,"",ROUNDUP(Y209/H209,0)*0.00937),"")</f>
        <v>0.44039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259.72222222222223</v>
      </c>
      <c r="BN209" s="64">
        <f t="shared" si="33"/>
        <v>263.67</v>
      </c>
      <c r="BO209" s="64">
        <f t="shared" si="34"/>
        <v>0.38580246913580241</v>
      </c>
      <c r="BP209" s="64">
        <f t="shared" si="35"/>
        <v>0.39166666666666666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130</v>
      </c>
      <c r="Y210" s="382">
        <f t="shared" si="31"/>
        <v>135</v>
      </c>
      <c r="Z210" s="36">
        <f>IFERROR(IF(Y210=0,"",ROUNDUP(Y210/H210,0)*0.00937),"")</f>
        <v>0.23424999999999999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135.05555555555557</v>
      </c>
      <c r="BN210" s="64">
        <f t="shared" si="33"/>
        <v>140.25</v>
      </c>
      <c r="BO210" s="64">
        <f t="shared" si="34"/>
        <v>0.20061728395061726</v>
      </c>
      <c r="BP210" s="64">
        <f t="shared" si="35"/>
        <v>0.20833333333333334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122.22222222222221</v>
      </c>
      <c r="Y215" s="383">
        <f>IFERROR(Y207/H207,"0")+IFERROR(Y208/H208,"0")+IFERROR(Y209/H209,"0")+IFERROR(Y210/H210,"0")+IFERROR(Y211/H211,"0")+IFERROR(Y212/H212,"0")+IFERROR(Y213/H213,"0")+IFERROR(Y214/H214,"0")</f>
        <v>125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1.1712500000000001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660</v>
      </c>
      <c r="Y216" s="383">
        <f>IFERROR(SUM(Y207:Y214),"0")</f>
        <v>675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250</v>
      </c>
      <c r="Y221" s="382">
        <f t="shared" si="36"/>
        <v>252.29999999999998</v>
      </c>
      <c r="Z221" s="36">
        <f>IFERROR(IF(Y221=0,"",ROUNDUP(Y221/H221,0)*0.02175),"")</f>
        <v>0.63074999999999992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266.20689655172418</v>
      </c>
      <c r="BN221" s="64">
        <f t="shared" si="38"/>
        <v>268.65600000000001</v>
      </c>
      <c r="BO221" s="64">
        <f t="shared" si="39"/>
        <v>0.51313628899835795</v>
      </c>
      <c r="BP221" s="64">
        <f t="shared" si="40"/>
        <v>0.51785714285714279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320</v>
      </c>
      <c r="Y222" s="382">
        <f t="shared" si="36"/>
        <v>321.59999999999997</v>
      </c>
      <c r="Z222" s="36">
        <f t="shared" ref="Z222:Z228" si="41">IFERROR(IF(Y222=0,"",ROUNDUP(Y222/H222,0)*0.00753),"")</f>
        <v>1.00902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358.66666666666669</v>
      </c>
      <c r="BN222" s="64">
        <f t="shared" si="38"/>
        <v>360.46</v>
      </c>
      <c r="BO222" s="64">
        <f t="shared" si="39"/>
        <v>0.85470085470085477</v>
      </c>
      <c r="BP222" s="64">
        <f t="shared" si="40"/>
        <v>0.85897435897435892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400</v>
      </c>
      <c r="Y224" s="382">
        <f t="shared" si="36"/>
        <v>400.8</v>
      </c>
      <c r="Z224" s="36">
        <f t="shared" si="41"/>
        <v>1.2575100000000001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445.33333333333331</v>
      </c>
      <c r="BN224" s="64">
        <f t="shared" si="38"/>
        <v>446.2240000000001</v>
      </c>
      <c r="BO224" s="64">
        <f t="shared" si="39"/>
        <v>1.0683760683760684</v>
      </c>
      <c r="BP224" s="64">
        <f t="shared" si="40"/>
        <v>1.0705128205128205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120</v>
      </c>
      <c r="Y227" s="382">
        <f t="shared" si="36"/>
        <v>120</v>
      </c>
      <c r="Z227" s="36">
        <f t="shared" si="41"/>
        <v>0.3765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133.60000000000002</v>
      </c>
      <c r="BN227" s="64">
        <f t="shared" si="38"/>
        <v>133.60000000000002</v>
      </c>
      <c r="BO227" s="64">
        <f t="shared" si="39"/>
        <v>0.32051282051282048</v>
      </c>
      <c r="BP227" s="64">
        <f t="shared" si="40"/>
        <v>0.32051282051282048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320</v>
      </c>
      <c r="Y228" s="382">
        <f t="shared" si="36"/>
        <v>321.59999999999997</v>
      </c>
      <c r="Z228" s="36">
        <f t="shared" si="41"/>
        <v>1.00902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357.06666666666672</v>
      </c>
      <c r="BN228" s="64">
        <f t="shared" si="38"/>
        <v>358.85199999999998</v>
      </c>
      <c r="BO228" s="64">
        <f t="shared" si="39"/>
        <v>0.85470085470085477</v>
      </c>
      <c r="BP228" s="64">
        <f t="shared" si="40"/>
        <v>0.85897435897435892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512.06896551724139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514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4.2827999999999999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1410</v>
      </c>
      <c r="Y230" s="383">
        <f>IFERROR(SUM(Y218:Y228),"0")</f>
        <v>1416.3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48</v>
      </c>
      <c r="Y235" s="382">
        <f>IFERROR(IF(X235="",0,CEILING((X235/$H235),1)*$H235),"")</f>
        <v>48</v>
      </c>
      <c r="Z235" s="36">
        <f>IFERROR(IF(Y235=0,"",ROUNDUP(Y235/H235,0)*0.00753),"")</f>
        <v>0.15060000000000001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53.440000000000005</v>
      </c>
      <c r="BN235" s="64">
        <f>IFERROR(Y235*I235/H235,"0")</f>
        <v>53.440000000000005</v>
      </c>
      <c r="BO235" s="64">
        <f>IFERROR(1/J235*(X235/H235),"0")</f>
        <v>0.12820512820512819</v>
      </c>
      <c r="BP235" s="64">
        <f>IFERROR(1/J235*(Y235/H235),"0")</f>
        <v>0.12820512820512819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32</v>
      </c>
      <c r="Y236" s="382">
        <f>IFERROR(IF(X236="",0,CEILING((X236/$H236),1)*$H236),"")</f>
        <v>33.6</v>
      </c>
      <c r="Z236" s="36">
        <f>IFERROR(IF(Y236=0,"",ROUNDUP(Y236/H236,0)*0.00753),"")</f>
        <v>0.10542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35.626666666666672</v>
      </c>
      <c r="BN236" s="64">
        <f>IFERROR(Y236*I236/H236,"0")</f>
        <v>37.408000000000001</v>
      </c>
      <c r="BO236" s="64">
        <f>IFERROR(1/J236*(X236/H236),"0")</f>
        <v>8.5470085470085472E-2</v>
      </c>
      <c r="BP236" s="64">
        <f>IFERROR(1/J236*(Y236/H236),"0")</f>
        <v>8.9743589743589758E-2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33.333333333333336</v>
      </c>
      <c r="Y237" s="383">
        <f>IFERROR(Y232/H232,"0")+IFERROR(Y233/H233,"0")+IFERROR(Y234/H234,"0")+IFERROR(Y235/H235,"0")+IFERROR(Y236/H236,"0")</f>
        <v>34</v>
      </c>
      <c r="Z237" s="383">
        <f>IFERROR(IF(Z232="",0,Z232),"0")+IFERROR(IF(Z233="",0,Z233),"0")+IFERROR(IF(Z234="",0,Z234),"0")+IFERROR(IF(Z235="",0,Z235),"0")+IFERROR(IF(Z236="",0,Z236),"0")</f>
        <v>0.25602000000000003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80</v>
      </c>
      <c r="Y238" s="383">
        <f>IFERROR(SUM(Y232:Y236),"0")</f>
        <v>81.599999999999994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12</v>
      </c>
      <c r="Y248" s="382">
        <f t="shared" si="42"/>
        <v>12</v>
      </c>
      <c r="Z248" s="36">
        <f>IFERROR(IF(Y248=0,"",ROUNDUP(Y248/H248,0)*0.00937),"")</f>
        <v>2.811E-2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12.72</v>
      </c>
      <c r="BN248" s="64">
        <f t="shared" si="44"/>
        <v>12.72</v>
      </c>
      <c r="BO248" s="64">
        <f t="shared" si="45"/>
        <v>2.5000000000000001E-2</v>
      </c>
      <c r="BP248" s="64">
        <f t="shared" si="46"/>
        <v>2.5000000000000001E-2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3</v>
      </c>
      <c r="Y249" s="383">
        <f>IFERROR(Y241/H241,"0")+IFERROR(Y242/H242,"0")+IFERROR(Y243/H243,"0")+IFERROR(Y244/H244,"0")+IFERROR(Y245/H245,"0")+IFERROR(Y246/H246,"0")+IFERROR(Y247/H247,"0")+IFERROR(Y248/H248,"0")</f>
        <v>3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2.811E-2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12</v>
      </c>
      <c r="Y250" s="383">
        <f>IFERROR(SUM(Y241:Y248),"0")</f>
        <v>12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40</v>
      </c>
      <c r="Y257" s="382">
        <f t="shared" si="47"/>
        <v>40</v>
      </c>
      <c r="Z257" s="36">
        <f>IFERROR(IF(Y257=0,"",ROUNDUP(Y257/H257,0)*0.00937),"")</f>
        <v>9.3700000000000006E-2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42.400000000000006</v>
      </c>
      <c r="BN257" s="64">
        <f t="shared" si="49"/>
        <v>42.400000000000006</v>
      </c>
      <c r="BO257" s="64">
        <f t="shared" si="50"/>
        <v>8.3333333333333329E-2</v>
      </c>
      <c r="BP257" s="64">
        <f t="shared" si="51"/>
        <v>8.3333333333333329E-2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120</v>
      </c>
      <c r="Y260" s="382">
        <f t="shared" si="47"/>
        <v>120</v>
      </c>
      <c r="Z260" s="36">
        <f>IFERROR(IF(Y260=0,"",ROUNDUP(Y260/H260,0)*0.00937),"")</f>
        <v>0.28110000000000002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127.2</v>
      </c>
      <c r="BN260" s="64">
        <f t="shared" si="49"/>
        <v>127.2</v>
      </c>
      <c r="BO260" s="64">
        <f t="shared" si="50"/>
        <v>0.25</v>
      </c>
      <c r="BP260" s="64">
        <f t="shared" si="51"/>
        <v>0.25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40</v>
      </c>
      <c r="Y261" s="383">
        <f>IFERROR(Y253/H253,"0")+IFERROR(Y254/H254,"0")+IFERROR(Y255/H255,"0")+IFERROR(Y256/H256,"0")+IFERROR(Y257/H257,"0")+IFERROR(Y258/H258,"0")+IFERROR(Y259/H259,"0")+IFERROR(Y260/H260,"0")</f>
        <v>40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0.37480000000000002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160</v>
      </c>
      <c r="Y262" s="383">
        <f>IFERROR(SUM(Y253:Y260),"0")</f>
        <v>160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120</v>
      </c>
      <c r="Y288" s="382">
        <f>IFERROR(IF(X288="",0,CEILING((X288/$H288),1)*$H288),"")</f>
        <v>120</v>
      </c>
      <c r="Z288" s="36">
        <f>IFERROR(IF(Y288=0,"",ROUNDUP(Y288/H288,0)*0.00753),"")</f>
        <v>0.3765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133.60000000000002</v>
      </c>
      <c r="BN288" s="64">
        <f>IFERROR(Y288*I288/H288,"0")</f>
        <v>133.60000000000002</v>
      </c>
      <c r="BO288" s="64">
        <f>IFERROR(1/J288*(X288/H288),"0")</f>
        <v>0.32051282051282048</v>
      </c>
      <c r="BP288" s="64">
        <f>IFERROR(1/J288*(Y288/H288),"0")</f>
        <v>0.32051282051282048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360</v>
      </c>
      <c r="Y289" s="382">
        <f>IFERROR(IF(X289="",0,CEILING((X289/$H289),1)*$H289),"")</f>
        <v>360</v>
      </c>
      <c r="Z289" s="36">
        <f>IFERROR(IF(Y289=0,"",ROUNDUP(Y289/H289,0)*0.00753),"")</f>
        <v>1.1294999999999999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390</v>
      </c>
      <c r="BN289" s="64">
        <f>IFERROR(Y289*I289/H289,"0")</f>
        <v>390</v>
      </c>
      <c r="BO289" s="64">
        <f>IFERROR(1/J289*(X289/H289),"0")</f>
        <v>0.96153846153846145</v>
      </c>
      <c r="BP289" s="64">
        <f>IFERROR(1/J289*(Y289/H289),"0")</f>
        <v>0.96153846153846145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200</v>
      </c>
      <c r="Y291" s="383">
        <f>IFERROR(Y286/H286,"0")+IFERROR(Y287/H287,"0")+IFERROR(Y288/H288,"0")+IFERROR(Y289/H289,"0")+IFERROR(Y290/H290,"0")</f>
        <v>200</v>
      </c>
      <c r="Z291" s="383">
        <f>IFERROR(IF(Z286="",0,Z286),"0")+IFERROR(IF(Z287="",0,Z287),"0")+IFERROR(IF(Z288="",0,Z288),"0")+IFERROR(IF(Z289="",0,Z289),"0")+IFERROR(IF(Z290="",0,Z290),"0")</f>
        <v>1.506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480</v>
      </c>
      <c r="Y292" s="383">
        <f>IFERROR(SUM(Y286:Y290),"0")</f>
        <v>480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175</v>
      </c>
      <c r="Y304" s="382">
        <f>IFERROR(IF(X304="",0,CEILING((X304/$H304),1)*$H304),"")</f>
        <v>176.4</v>
      </c>
      <c r="Z304" s="36">
        <f>IFERROR(IF(Y304=0,"",ROUNDUP(Y304/H304,0)*0.00502),"")</f>
        <v>0.42168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183.33333333333334</v>
      </c>
      <c r="BN304" s="64">
        <f>IFERROR(Y304*I304/H304,"0")</f>
        <v>184.8</v>
      </c>
      <c r="BO304" s="64">
        <f>IFERROR(1/J304*(X304/H304),"0")</f>
        <v>0.35612535612535612</v>
      </c>
      <c r="BP304" s="64">
        <f>IFERROR(1/J304*(Y304/H304),"0")</f>
        <v>0.35897435897435903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83.333333333333329</v>
      </c>
      <c r="Y306" s="383">
        <f>IFERROR(Y304/H304,"0")+IFERROR(Y305/H305,"0")</f>
        <v>84</v>
      </c>
      <c r="Z306" s="383">
        <f>IFERROR(IF(Z304="",0,Z304),"0")+IFERROR(IF(Z305="",0,Z305),"0")</f>
        <v>0.42168</v>
      </c>
      <c r="AA306" s="384"/>
      <c r="AB306" s="384"/>
      <c r="AC306" s="384"/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175</v>
      </c>
      <c r="Y307" s="383">
        <f>IFERROR(SUM(Y304:Y305),"0")</f>
        <v>176.4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20</v>
      </c>
      <c r="Y336" s="382">
        <f>IFERROR(IF(X336="",0,CEILING((X336/$H336),1)*$H336),"")</f>
        <v>25.200000000000003</v>
      </c>
      <c r="Z336" s="36">
        <f>IFERROR(IF(Y336=0,"",ROUNDUP(Y336/H336,0)*0.02175),"")</f>
        <v>6.5250000000000002E-2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21.342857142857142</v>
      </c>
      <c r="BN336" s="64">
        <f>IFERROR(Y336*I336/H336,"0")</f>
        <v>26.892000000000003</v>
      </c>
      <c r="BO336" s="64">
        <f>IFERROR(1/J336*(X336/H336),"0")</f>
        <v>4.2517006802721087E-2</v>
      </c>
      <c r="BP336" s="64">
        <f>IFERROR(1/J336*(Y336/H336),"0")</f>
        <v>5.3571428571428568E-2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200</v>
      </c>
      <c r="Y337" s="382">
        <f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214.46153846153848</v>
      </c>
      <c r="BN337" s="64">
        <f>IFERROR(Y337*I337/H337,"0")</f>
        <v>217.464</v>
      </c>
      <c r="BO337" s="64">
        <f>IFERROR(1/J337*(X337/H337),"0")</f>
        <v>0.45787545787545786</v>
      </c>
      <c r="BP337" s="64">
        <f>IFERROR(1/J337*(Y337/H337),"0")</f>
        <v>0.46428571428571425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20</v>
      </c>
      <c r="Y338" s="382">
        <f>IFERROR(IF(X338="",0,CEILING((X338/$H338),1)*$H338),"")</f>
        <v>25.200000000000003</v>
      </c>
      <c r="Z338" s="36">
        <f>IFERROR(IF(Y338=0,"",ROUNDUP(Y338/H338,0)*0.02175),"")</f>
        <v>6.5250000000000002E-2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21.342857142857142</v>
      </c>
      <c r="BN338" s="64">
        <f>IFERROR(Y338*I338/H338,"0")</f>
        <v>26.892000000000003</v>
      </c>
      <c r="BO338" s="64">
        <f>IFERROR(1/J338*(X338/H338),"0")</f>
        <v>4.2517006802721087E-2</v>
      </c>
      <c r="BP338" s="64">
        <f>IFERROR(1/J338*(Y338/H338),"0")</f>
        <v>5.3571428571428568E-2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30.402930402930401</v>
      </c>
      <c r="Y339" s="383">
        <f>IFERROR(Y336/H336,"0")+IFERROR(Y337/H337,"0")+IFERROR(Y338/H338,"0")</f>
        <v>32</v>
      </c>
      <c r="Z339" s="383">
        <f>IFERROR(IF(Z336="",0,Z336),"0")+IFERROR(IF(Z337="",0,Z337),"0")+IFERROR(IF(Z338="",0,Z338),"0")</f>
        <v>0.69600000000000006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240</v>
      </c>
      <c r="Y340" s="383">
        <f>IFERROR(SUM(Y336:Y338),"0")</f>
        <v>253.2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50</v>
      </c>
      <c r="Y349" s="382">
        <f>IFERROR(IF(X349="",0,CEILING((X349/$H349),1)*$H349),"")</f>
        <v>50</v>
      </c>
      <c r="Z349" s="36">
        <f>IFERROR(IF(Y349=0,"",ROUNDUP(Y349/H349,0)*0.00474),"")</f>
        <v>0.11850000000000001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56.000000000000007</v>
      </c>
      <c r="BN349" s="64">
        <f>IFERROR(Y349*I349/H349,"0")</f>
        <v>56.000000000000007</v>
      </c>
      <c r="BO349" s="64">
        <f>IFERROR(1/J349*(X349/H349),"0")</f>
        <v>0.10504201680672269</v>
      </c>
      <c r="BP349" s="64">
        <f>IFERROR(1/J349*(Y349/H349),"0")</f>
        <v>0.10504201680672269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25</v>
      </c>
      <c r="Y352" s="383">
        <f>IFERROR(Y349/H349,"0")+IFERROR(Y350/H350,"0")+IFERROR(Y351/H351,"0")</f>
        <v>25</v>
      </c>
      <c r="Z352" s="383">
        <f>IFERROR(IF(Z349="",0,Z349),"0")+IFERROR(IF(Z350="",0,Z350),"0")+IFERROR(IF(Z351="",0,Z351),"0")</f>
        <v>0.11850000000000001</v>
      </c>
      <c r="AA352" s="384"/>
      <c r="AB352" s="384"/>
      <c r="AC352" s="384"/>
    </row>
    <row r="353" spans="1:68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50</v>
      </c>
      <c r="Y353" s="383">
        <f>IFERROR(SUM(Y349:Y351),"0")</f>
        <v>50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39</v>
      </c>
      <c r="Y356" s="382">
        <f>IFERROR(IF(X356="",0,CEILING((X356/$H356),1)*$H356),"")</f>
        <v>39.6</v>
      </c>
      <c r="Z356" s="36">
        <f>IFERROR(IF(Y356=0,"",ROUNDUP(Y356/H356,0)*0.00753),"")</f>
        <v>0.16566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44.373333333333335</v>
      </c>
      <c r="BN356" s="64">
        <f>IFERROR(Y356*I356/H356,"0")</f>
        <v>45.056000000000004</v>
      </c>
      <c r="BO356" s="64">
        <f>IFERROR(1/J356*(X356/H356),"0")</f>
        <v>0.1388888888888889</v>
      </c>
      <c r="BP356" s="64">
        <f>IFERROR(1/J356*(Y356/H356),"0")</f>
        <v>0.14102564102564102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21.666666666666668</v>
      </c>
      <c r="Y357" s="383">
        <f>IFERROR(Y356/H356,"0")</f>
        <v>22</v>
      </c>
      <c r="Z357" s="383">
        <f>IFERROR(IF(Z356="",0,Z356),"0")</f>
        <v>0.16566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39</v>
      </c>
      <c r="Y358" s="383">
        <f>IFERROR(SUM(Y356:Y356),"0")</f>
        <v>39.6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350</v>
      </c>
      <c r="Y361" s="382">
        <f>IFERROR(IF(X361="",0,CEILING((X361/$H361),1)*$H361),"")</f>
        <v>350.7</v>
      </c>
      <c r="Z361" s="36">
        <f>IFERROR(IF(Y361=0,"",ROUNDUP(Y361/H361,0)*0.00753),"")</f>
        <v>1.2575100000000001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395.33333333333326</v>
      </c>
      <c r="BN361" s="64">
        <f>IFERROR(Y361*I361/H361,"0")</f>
        <v>396.12399999999997</v>
      </c>
      <c r="BO361" s="64">
        <f>IFERROR(1/J361*(X361/H361),"0")</f>
        <v>1.0683760683760684</v>
      </c>
      <c r="BP361" s="64">
        <f>IFERROR(1/J361*(Y361/H361),"0")</f>
        <v>1.0705128205128205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175</v>
      </c>
      <c r="Y362" s="382">
        <f>IFERROR(IF(X362="",0,CEILING((X362/$H362),1)*$H362),"")</f>
        <v>176.4</v>
      </c>
      <c r="Z362" s="36">
        <f>IFERROR(IF(Y362=0,"",ROUNDUP(Y362/H362,0)*0.00753),"")</f>
        <v>0.63251999999999997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196.66666666666666</v>
      </c>
      <c r="BN362" s="64">
        <f>IFERROR(Y362*I362/H362,"0")</f>
        <v>198.23999999999998</v>
      </c>
      <c r="BO362" s="64">
        <f>IFERROR(1/J362*(X362/H362),"0")</f>
        <v>0.53418803418803418</v>
      </c>
      <c r="BP362" s="64">
        <f>IFERROR(1/J362*(Y362/H362),"0")</f>
        <v>0.53846153846153844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250</v>
      </c>
      <c r="Y363" s="383">
        <f>IFERROR(Y360/H360,"0")+IFERROR(Y361/H361,"0")+IFERROR(Y362/H362,"0")</f>
        <v>251</v>
      </c>
      <c r="Z363" s="383">
        <f>IFERROR(IF(Z360="",0,Z360),"0")+IFERROR(IF(Z361="",0,Z361),"0")+IFERROR(IF(Z362="",0,Z362),"0")</f>
        <v>1.8900300000000001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525</v>
      </c>
      <c r="Y364" s="383">
        <f>IFERROR(SUM(Y360:Y362),"0")</f>
        <v>527.1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800</v>
      </c>
      <c r="Y368" s="382">
        <f t="shared" ref="Y368:Y376" si="62">IFERROR(IF(X368="",0,CEILING((X368/$H368),1)*$H368),"")</f>
        <v>810</v>
      </c>
      <c r="Z368" s="36">
        <f>IFERROR(IF(Y368=0,"",ROUNDUP(Y368/H368,0)*0.02175),"")</f>
        <v>1.1744999999999999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825.6</v>
      </c>
      <c r="BN368" s="64">
        <f t="shared" ref="BN368:BN376" si="64">IFERROR(Y368*I368/H368,"0")</f>
        <v>835.92000000000007</v>
      </c>
      <c r="BO368" s="64">
        <f t="shared" ref="BO368:BO376" si="65">IFERROR(1/J368*(X368/H368),"0")</f>
        <v>1.1111111111111112</v>
      </c>
      <c r="BP368" s="64">
        <f t="shared" ref="BP368:BP376" si="66">IFERROR(1/J368*(Y368/H368),"0")</f>
        <v>1.125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700</v>
      </c>
      <c r="Y370" s="382">
        <f t="shared" si="62"/>
        <v>705</v>
      </c>
      <c r="Z370" s="36">
        <f>IFERROR(IF(Y370=0,"",ROUNDUP(Y370/H370,0)*0.02175),"")</f>
        <v>1.0222499999999999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722.4</v>
      </c>
      <c r="BN370" s="64">
        <f t="shared" si="64"/>
        <v>727.56</v>
      </c>
      <c r="BO370" s="64">
        <f t="shared" si="65"/>
        <v>0.9722222222222221</v>
      </c>
      <c r="BP370" s="64">
        <f t="shared" si="66"/>
        <v>0.97916666666666663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1550</v>
      </c>
      <c r="Y372" s="382">
        <f t="shared" si="62"/>
        <v>1560</v>
      </c>
      <c r="Z372" s="36">
        <f>IFERROR(IF(Y372=0,"",ROUNDUP(Y372/H372,0)*0.02175),"")</f>
        <v>2.262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1599.6</v>
      </c>
      <c r="BN372" s="64">
        <f t="shared" si="64"/>
        <v>1609.9199999999998</v>
      </c>
      <c r="BO372" s="64">
        <f t="shared" si="65"/>
        <v>2.1527777777777777</v>
      </c>
      <c r="BP372" s="64">
        <f t="shared" si="66"/>
        <v>2.1666666666666665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203.33333333333331</v>
      </c>
      <c r="Y377" s="383">
        <f>IFERROR(Y368/H368,"0")+IFERROR(Y369/H369,"0")+IFERROR(Y370/H370,"0")+IFERROR(Y371/H371,"0")+IFERROR(Y372/H372,"0")+IFERROR(Y373/H373,"0")+IFERROR(Y374/H374,"0")+IFERROR(Y375/H375,"0")+IFERROR(Y376/H376,"0")</f>
        <v>205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4.4587500000000002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3050</v>
      </c>
      <c r="Y378" s="383">
        <f>IFERROR(SUM(Y368:Y376),"0")</f>
        <v>3075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1700</v>
      </c>
      <c r="Y380" s="382">
        <f>IFERROR(IF(X380="",0,CEILING((X380/$H380),1)*$H380),"")</f>
        <v>1710</v>
      </c>
      <c r="Z380" s="36">
        <f>IFERROR(IF(Y380=0,"",ROUNDUP(Y380/H380,0)*0.02175),"")</f>
        <v>2.4794999999999998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1754.4</v>
      </c>
      <c r="BN380" s="64">
        <f>IFERROR(Y380*I380/H380,"0")</f>
        <v>1764.72</v>
      </c>
      <c r="BO380" s="64">
        <f>IFERROR(1/J380*(X380/H380),"0")</f>
        <v>2.3611111111111107</v>
      </c>
      <c r="BP380" s="64">
        <f>IFERROR(1/J380*(Y380/H380),"0")</f>
        <v>2.375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113.33333333333333</v>
      </c>
      <c r="Y382" s="383">
        <f>IFERROR(Y380/H380,"0")+IFERROR(Y381/H381,"0")</f>
        <v>114</v>
      </c>
      <c r="Z382" s="383">
        <f>IFERROR(IF(Z380="",0,Z380),"0")+IFERROR(IF(Z381="",0,Z381),"0")</f>
        <v>2.4794999999999998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1700</v>
      </c>
      <c r="Y383" s="383">
        <f>IFERROR(SUM(Y380:Y381),"0")</f>
        <v>1710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40</v>
      </c>
      <c r="Y391" s="382">
        <f>IFERROR(IF(X391="",0,CEILING((X391/$H391),1)*$H391),"")</f>
        <v>46.8</v>
      </c>
      <c r="Z391" s="36">
        <f>IFERROR(IF(Y391=0,"",ROUNDUP(Y391/H391,0)*0.02175),"")</f>
        <v>0.1305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42.892307692307703</v>
      </c>
      <c r="BN391" s="64">
        <f>IFERROR(Y391*I391/H391,"0")</f>
        <v>50.184000000000005</v>
      </c>
      <c r="BO391" s="64">
        <f>IFERROR(1/J391*(X391/H391),"0")</f>
        <v>9.1575091575091583E-2</v>
      </c>
      <c r="BP391" s="64">
        <f>IFERROR(1/J391*(Y391/H391),"0")</f>
        <v>0.10714285714285714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5.1282051282051286</v>
      </c>
      <c r="Y393" s="383">
        <f>IFERROR(Y391/H391,"0")+IFERROR(Y392/H392,"0")</f>
        <v>6</v>
      </c>
      <c r="Z393" s="383">
        <f>IFERROR(IF(Z391="",0,Z391),"0")+IFERROR(IF(Z392="",0,Z392),"0")</f>
        <v>0.1305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40</v>
      </c>
      <c r="Y394" s="383">
        <f>IFERROR(SUM(Y391:Y392),"0")</f>
        <v>46.8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30</v>
      </c>
      <c r="Y410" s="382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3.8461538461538463</v>
      </c>
      <c r="Y415" s="383">
        <f>IFERROR(Y410/H410,"0")+IFERROR(Y411/H411,"0")+IFERROR(Y412/H412,"0")+IFERROR(Y413/H413,"0")+IFERROR(Y414/H414,"0")</f>
        <v>4</v>
      </c>
      <c r="Z415" s="383">
        <f>IFERROR(IF(Z410="",0,Z410),"0")+IFERROR(IF(Z411="",0,Z411),"0")+IFERROR(IF(Z412="",0,Z412),"0")+IFERROR(IF(Z413="",0,Z413),"0")+IFERROR(IF(Z414="",0,Z414),"0")</f>
        <v>8.6999999999999994E-2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30</v>
      </c>
      <c r="Y416" s="383">
        <f>IFERROR(SUM(Y410:Y414),"0")</f>
        <v>31.2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60</v>
      </c>
      <c r="Y429" s="382">
        <f t="shared" si="67"/>
        <v>63</v>
      </c>
      <c r="Z429" s="36">
        <f>IFERROR(IF(Y429=0,"",ROUNDUP(Y429/H429,0)*0.00753),"")</f>
        <v>0.11295000000000001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63.28571428571427</v>
      </c>
      <c r="BN429" s="64">
        <f t="shared" si="69"/>
        <v>66.449999999999989</v>
      </c>
      <c r="BO429" s="64">
        <f t="shared" si="70"/>
        <v>9.1575091575091569E-2</v>
      </c>
      <c r="BP429" s="64">
        <f t="shared" si="71"/>
        <v>9.6153846153846145E-2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70</v>
      </c>
      <c r="Y431" s="382">
        <f t="shared" si="67"/>
        <v>71.400000000000006</v>
      </c>
      <c r="Z431" s="36">
        <f>IFERROR(IF(Y431=0,"",ROUNDUP(Y431/H431,0)*0.00753),"")</f>
        <v>0.12801000000000001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73.833333333333329</v>
      </c>
      <c r="BN431" s="64">
        <f t="shared" si="69"/>
        <v>75.31</v>
      </c>
      <c r="BO431" s="64">
        <f t="shared" si="70"/>
        <v>0.10683760683760682</v>
      </c>
      <c r="BP431" s="64">
        <f t="shared" si="71"/>
        <v>0.10897435897435898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94.5</v>
      </c>
      <c r="Y435" s="382">
        <f t="shared" si="67"/>
        <v>94.5</v>
      </c>
      <c r="Z435" s="36">
        <f t="shared" si="72"/>
        <v>0.22590000000000002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100.35</v>
      </c>
      <c r="BN435" s="64">
        <f t="shared" si="69"/>
        <v>100.35</v>
      </c>
      <c r="BO435" s="64">
        <f t="shared" si="70"/>
        <v>0.19230769230769232</v>
      </c>
      <c r="BP435" s="64">
        <f t="shared" si="71"/>
        <v>0.19230769230769232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17.5</v>
      </c>
      <c r="Y439" s="382">
        <f t="shared" si="67"/>
        <v>18.900000000000002</v>
      </c>
      <c r="Z439" s="36">
        <f t="shared" si="72"/>
        <v>4.5179999999999998E-2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18.583333333333332</v>
      </c>
      <c r="BN439" s="64">
        <f t="shared" si="69"/>
        <v>20.07</v>
      </c>
      <c r="BO439" s="64">
        <f t="shared" si="70"/>
        <v>3.5612535612535613E-2</v>
      </c>
      <c r="BP439" s="64">
        <f t="shared" si="71"/>
        <v>3.8461538461538464E-2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70</v>
      </c>
      <c r="Y444" s="382">
        <f t="shared" si="67"/>
        <v>71.400000000000006</v>
      </c>
      <c r="Z444" s="36">
        <f t="shared" si="72"/>
        <v>0.17068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74.333333333333329</v>
      </c>
      <c r="BN444" s="64">
        <f t="shared" si="69"/>
        <v>75.820000000000007</v>
      </c>
      <c r="BO444" s="64">
        <f t="shared" si="70"/>
        <v>0.14245014245014245</v>
      </c>
      <c r="BP444" s="64">
        <f t="shared" si="71"/>
        <v>0.14529914529914531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140</v>
      </c>
      <c r="Y448" s="382">
        <f t="shared" si="67"/>
        <v>141.12</v>
      </c>
      <c r="Z448" s="36">
        <f>IFERROR(IF(Y448=0,"",ROUNDUP(Y448/H448,0)*0.00753),"")</f>
        <v>0.63251999999999997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216.66666666666669</v>
      </c>
      <c r="BN448" s="64">
        <f t="shared" si="69"/>
        <v>218.40000000000003</v>
      </c>
      <c r="BO448" s="64">
        <f t="shared" si="70"/>
        <v>0.53418803418803418</v>
      </c>
      <c r="BP448" s="64">
        <f t="shared" si="71"/>
        <v>0.53846153846153844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200.95238095238096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204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1.31524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452</v>
      </c>
      <c r="Y450" s="383">
        <f>IFERROR(SUM(Y428:Y448),"0")</f>
        <v>460.32000000000005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6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12</v>
      </c>
      <c r="Y458" s="382">
        <f>IFERROR(IF(X458="",0,CEILING((X458/$H458),1)*$H458),"")</f>
        <v>12</v>
      </c>
      <c r="Z458" s="36">
        <f>IFERROR(IF(Y458=0,"",ROUNDUP(Y458/H458,0)*0.00627),"")</f>
        <v>6.2700000000000006E-2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18.000000000000004</v>
      </c>
      <c r="BN458" s="64">
        <f>IFERROR(Y458*I458/H458,"0")</f>
        <v>18.000000000000004</v>
      </c>
      <c r="BO458" s="64">
        <f>IFERROR(1/J458*(X458/H458),"0")</f>
        <v>0.05</v>
      </c>
      <c r="BP458" s="64">
        <f>IFERROR(1/J458*(Y458/H458),"0")</f>
        <v>0.05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15</v>
      </c>
      <c r="Y460" s="383">
        <f>IFERROR(Y457/H457,"0")+IFERROR(Y458/H458,"0")+IFERROR(Y459/H459,"0")</f>
        <v>15</v>
      </c>
      <c r="Z460" s="383">
        <f>IFERROR(IF(Z457="",0,Z457),"0")+IFERROR(IF(Z458="",0,Z458),"0")+IFERROR(IF(Z459="",0,Z459),"0")</f>
        <v>9.4050000000000009E-2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18</v>
      </c>
      <c r="Y461" s="383">
        <f>IFERROR(SUM(Y457:Y459),"0")</f>
        <v>18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70</v>
      </c>
      <c r="Y469" s="382">
        <f t="shared" si="73"/>
        <v>71.400000000000006</v>
      </c>
      <c r="Z469" s="36">
        <f>IFERROR(IF(Y469=0,"",ROUNDUP(Y469/H469,0)*0.00753),"")</f>
        <v>0.12801000000000001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73.833333333333329</v>
      </c>
      <c r="BN469" s="64">
        <f t="shared" si="75"/>
        <v>75.31</v>
      </c>
      <c r="BO469" s="64">
        <f t="shared" si="76"/>
        <v>0.10683760683760682</v>
      </c>
      <c r="BP469" s="64">
        <f t="shared" si="77"/>
        <v>0.10897435897435898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31.5</v>
      </c>
      <c r="Y472" s="382">
        <f t="shared" si="73"/>
        <v>31.5</v>
      </c>
      <c r="Z472" s="36">
        <f>IFERROR(IF(Y472=0,"",ROUNDUP(Y472/H472,0)*0.00502),"")</f>
        <v>7.5300000000000006E-2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33.450000000000003</v>
      </c>
      <c r="BN472" s="64">
        <f t="shared" si="75"/>
        <v>33.450000000000003</v>
      </c>
      <c r="BO472" s="64">
        <f t="shared" si="76"/>
        <v>6.4102564102564111E-2</v>
      </c>
      <c r="BP472" s="64">
        <f t="shared" si="77"/>
        <v>6.4102564102564111E-2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31.666666666666664</v>
      </c>
      <c r="Y474" s="383">
        <f>IFERROR(Y468/H468,"0")+IFERROR(Y469/H469,"0")+IFERROR(Y470/H470,"0")+IFERROR(Y471/H471,"0")+IFERROR(Y472/H472,"0")+IFERROR(Y473/H473,"0")</f>
        <v>32</v>
      </c>
      <c r="Z474" s="383">
        <f>IFERROR(IF(Z468="",0,Z468),"0")+IFERROR(IF(Z469="",0,Z469),"0")+IFERROR(IF(Z470="",0,Z470),"0")+IFERROR(IF(Z471="",0,Z471),"0")+IFERROR(IF(Z472="",0,Z472),"0")+IFERROR(IF(Z473="",0,Z473),"0")</f>
        <v>0.20331000000000002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101.5</v>
      </c>
      <c r="Y475" s="383">
        <f>IFERROR(SUM(Y468:Y473),"0")</f>
        <v>102.9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3</v>
      </c>
      <c r="Y477" s="382">
        <f>IFERROR(IF(X477="",0,CEILING((X477/$H477),1)*$H477),"")</f>
        <v>3.5999999999999996</v>
      </c>
      <c r="Z477" s="36">
        <f>IFERROR(IF(Y477=0,"",ROUNDUP(Y477/H477,0)*0.00627),"")</f>
        <v>1.881E-2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4.5000000000000009</v>
      </c>
      <c r="BN477" s="64">
        <f>IFERROR(Y477*I477/H477,"0")</f>
        <v>5.3999999999999995</v>
      </c>
      <c r="BO477" s="64">
        <f>IFERROR(1/J477*(X477/H477),"0")</f>
        <v>1.2500000000000001E-2</v>
      </c>
      <c r="BP477" s="64">
        <f>IFERROR(1/J477*(Y477/H477),"0")</f>
        <v>1.4999999999999999E-2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2.5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3</v>
      </c>
      <c r="Y480" s="383">
        <f>IFERROR(SUM(Y477:Y478),"0")</f>
        <v>3.5999999999999996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15</v>
      </c>
      <c r="Y486" s="382">
        <f>IFERROR(IF(X486="",0,CEILING((X486/$H486),1)*$H486),"")</f>
        <v>15</v>
      </c>
      <c r="Z486" s="36">
        <f>IFERROR(IF(Y486=0,"",ROUNDUP(Y486/H486,0)*0.00627),"")</f>
        <v>3.1350000000000003E-2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18</v>
      </c>
      <c r="BN486" s="64">
        <f>IFERROR(Y486*I486/H486,"0")</f>
        <v>18</v>
      </c>
      <c r="BO486" s="64">
        <f>IFERROR(1/J486*(X486/H486),"0")</f>
        <v>2.5000000000000001E-2</v>
      </c>
      <c r="BP486" s="64">
        <f>IFERROR(1/J486*(Y486/H486),"0")</f>
        <v>2.5000000000000001E-2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5</v>
      </c>
      <c r="Y487" s="383">
        <f>IFERROR(Y486/H486,"0")</f>
        <v>5</v>
      </c>
      <c r="Z487" s="383">
        <f>IFERROR(IF(Z486="",0,Z486),"0")</f>
        <v>3.1350000000000003E-2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15</v>
      </c>
      <c r="Y488" s="383">
        <f>IFERROR(SUM(Y486:Y486),"0")</f>
        <v>15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14</v>
      </c>
      <c r="Y491" s="382">
        <f>IFERROR(IF(X491="",0,CEILING((X491/$H491),1)*$H491),"")</f>
        <v>14.399999999999999</v>
      </c>
      <c r="Z491" s="36">
        <f>IFERROR(IF(Y491=0,"",ROUNDUP(Y491/H491,0)*0.00502),"")</f>
        <v>6.0240000000000002E-2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16.006666666666668</v>
      </c>
      <c r="BN491" s="64">
        <f>IFERROR(Y491*I491/H491,"0")</f>
        <v>16.463999999999999</v>
      </c>
      <c r="BO491" s="64">
        <f>IFERROR(1/J491*(X491/H491),"0")</f>
        <v>4.9857549857549865E-2</v>
      </c>
      <c r="BP491" s="64">
        <f>IFERROR(1/J491*(Y491/H491),"0")</f>
        <v>5.1282051282051287E-2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36</v>
      </c>
      <c r="Y493" s="382">
        <f>IFERROR(IF(X493="",0,CEILING((X493/$H493),1)*$H493),"")</f>
        <v>36</v>
      </c>
      <c r="Z493" s="36">
        <f>IFERROR(IF(Y493=0,"",ROUNDUP(Y493/H493,0)*0.00502),"")</f>
        <v>0.15060000000000001</v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60.6</v>
      </c>
      <c r="BN493" s="64">
        <f>IFERROR(Y493*I493/H493,"0")</f>
        <v>60.6</v>
      </c>
      <c r="BO493" s="64">
        <f>IFERROR(1/J493*(X493/H493),"0")</f>
        <v>0.12820512820512822</v>
      </c>
      <c r="BP493" s="64">
        <f>IFERROR(1/J493*(Y493/H493),"0")</f>
        <v>0.12820512820512822</v>
      </c>
    </row>
    <row r="494" spans="1:68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41.666666666666671</v>
      </c>
      <c r="Y494" s="383">
        <f>IFERROR(Y491/H491,"0")+IFERROR(Y492/H492,"0")+IFERROR(Y493/H493,"0")</f>
        <v>42</v>
      </c>
      <c r="Z494" s="383">
        <f>IFERROR(IF(Z491="",0,Z491),"0")+IFERROR(IF(Z492="",0,Z492),"0")+IFERROR(IF(Z493="",0,Z493),"0")</f>
        <v>0.21084000000000003</v>
      </c>
      <c r="AA494" s="384"/>
      <c r="AB494" s="384"/>
      <c r="AC494" s="384"/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50</v>
      </c>
      <c r="Y495" s="383">
        <f>IFERROR(SUM(Y491:Y493),"0")</f>
        <v>50.4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100</v>
      </c>
      <c r="Y509" s="382">
        <f t="shared" ref="Y509:Y517" si="78">IFERROR(IF(X509="",0,CEILING((X509/$H509),1)*$H509),"")</f>
        <v>100.32000000000001</v>
      </c>
      <c r="Z509" s="36">
        <f t="shared" ref="Z509:Z514" si="79">IFERROR(IF(Y509=0,"",ROUNDUP(Y509/H509,0)*0.01196),"")</f>
        <v>0.22724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106.81818181818181</v>
      </c>
      <c r="BN509" s="64">
        <f t="shared" ref="BN509:BN517" si="81">IFERROR(Y509*I509/H509,"0")</f>
        <v>107.16</v>
      </c>
      <c r="BO509" s="64">
        <f t="shared" ref="BO509:BO517" si="82">IFERROR(1/J509*(X509/H509),"0")</f>
        <v>0.18210955710955709</v>
      </c>
      <c r="BP509" s="64">
        <f t="shared" ref="BP509:BP517" si="83">IFERROR(1/J509*(Y509/H509),"0")</f>
        <v>0.18269230769230771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180</v>
      </c>
      <c r="Y512" s="382">
        <f t="shared" si="78"/>
        <v>184.8</v>
      </c>
      <c r="Z512" s="36">
        <f t="shared" si="79"/>
        <v>0.41860000000000003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192.27272727272725</v>
      </c>
      <c r="BN512" s="64">
        <f t="shared" si="81"/>
        <v>197.39999999999998</v>
      </c>
      <c r="BO512" s="64">
        <f t="shared" si="82"/>
        <v>0.32779720279720276</v>
      </c>
      <c r="BP512" s="64">
        <f t="shared" si="83"/>
        <v>0.33653846153846156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100</v>
      </c>
      <c r="Y514" s="382">
        <f t="shared" si="78"/>
        <v>100.32000000000001</v>
      </c>
      <c r="Z514" s="36">
        <f t="shared" si="79"/>
        <v>0.22724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106.81818181818181</v>
      </c>
      <c r="BN514" s="64">
        <f t="shared" si="81"/>
        <v>107.16</v>
      </c>
      <c r="BO514" s="64">
        <f t="shared" si="82"/>
        <v>0.18210955710955709</v>
      </c>
      <c r="BP514" s="64">
        <f t="shared" si="83"/>
        <v>0.18269230769230771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90</v>
      </c>
      <c r="Y515" s="382">
        <f t="shared" si="78"/>
        <v>90</v>
      </c>
      <c r="Z515" s="36">
        <f>IFERROR(IF(Y515=0,"",ROUNDUP(Y515/H515,0)*0.00937),"")</f>
        <v>0.23424999999999999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95.999999999999986</v>
      </c>
      <c r="BN515" s="64">
        <f t="shared" si="81"/>
        <v>95.999999999999986</v>
      </c>
      <c r="BO515" s="64">
        <f t="shared" si="82"/>
        <v>0.20833333333333334</v>
      </c>
      <c r="BP515" s="64">
        <f t="shared" si="83"/>
        <v>0.20833333333333334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360</v>
      </c>
      <c r="Y517" s="382">
        <f t="shared" si="78"/>
        <v>360</v>
      </c>
      <c r="Z517" s="36">
        <f>IFERROR(IF(Y517=0,"",ROUNDUP(Y517/H517,0)*0.00937),"")</f>
        <v>0.93699999999999994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383.99999999999994</v>
      </c>
      <c r="BN517" s="64">
        <f t="shared" si="81"/>
        <v>383.99999999999994</v>
      </c>
      <c r="BO517" s="64">
        <f t="shared" si="82"/>
        <v>0.83333333333333337</v>
      </c>
      <c r="BP517" s="64">
        <f t="shared" si="83"/>
        <v>0.83333333333333337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196.96969696969697</v>
      </c>
      <c r="Y518" s="383">
        <f>IFERROR(Y509/H509,"0")+IFERROR(Y510/H510,"0")+IFERROR(Y511/H511,"0")+IFERROR(Y512/H512,"0")+IFERROR(Y513/H513,"0")+IFERROR(Y514/H514,"0")+IFERROR(Y515/H515,"0")+IFERROR(Y516/H516,"0")+IFERROR(Y517/H517,"0")</f>
        <v>198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2.04433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830</v>
      </c>
      <c r="Y519" s="383">
        <f>IFERROR(SUM(Y509:Y517),"0")</f>
        <v>835.44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150</v>
      </c>
      <c r="Y521" s="382">
        <f>IFERROR(IF(X521="",0,CEILING((X521/$H521),1)*$H521),"")</f>
        <v>153.12</v>
      </c>
      <c r="Z521" s="36">
        <f>IFERROR(IF(Y521=0,"",ROUNDUP(Y521/H521,0)*0.01196),"")</f>
        <v>0.34683999999999998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160.22727272727272</v>
      </c>
      <c r="BN521" s="64">
        <f>IFERROR(Y521*I521/H521,"0")</f>
        <v>163.56</v>
      </c>
      <c r="BO521" s="64">
        <f>IFERROR(1/J521*(X521/H521),"0")</f>
        <v>0.27316433566433568</v>
      </c>
      <c r="BP521" s="64">
        <f>IFERROR(1/J521*(Y521/H521),"0")</f>
        <v>0.27884615384615385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28.409090909090907</v>
      </c>
      <c r="Y523" s="383">
        <f>IFERROR(Y521/H521,"0")+IFERROR(Y522/H522,"0")</f>
        <v>29</v>
      </c>
      <c r="Z523" s="383">
        <f>IFERROR(IF(Z521="",0,Z521),"0")+IFERROR(IF(Z522="",0,Z522),"0")</f>
        <v>0.34683999999999998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150</v>
      </c>
      <c r="Y524" s="383">
        <f>IFERROR(SUM(Y521:Y522),"0")</f>
        <v>153.12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50</v>
      </c>
      <c r="Y526" s="382">
        <f t="shared" ref="Y526:Y531" si="84">IFERROR(IF(X526="",0,CEILING((X526/$H526),1)*$H526),"")</f>
        <v>52.800000000000004</v>
      </c>
      <c r="Z526" s="36">
        <f>IFERROR(IF(Y526=0,"",ROUNDUP(Y526/H526,0)*0.01196),"")</f>
        <v>0.1196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53.409090909090907</v>
      </c>
      <c r="BN526" s="64">
        <f t="shared" ref="BN526:BN531" si="86">IFERROR(Y526*I526/H526,"0")</f>
        <v>56.400000000000006</v>
      </c>
      <c r="BO526" s="64">
        <f t="shared" ref="BO526:BO531" si="87">IFERROR(1/J526*(X526/H526),"0")</f>
        <v>9.1054778554778545E-2</v>
      </c>
      <c r="BP526" s="64">
        <f t="shared" ref="BP526:BP531" si="88">IFERROR(1/J526*(Y526/H526),"0")</f>
        <v>9.6153846153846159E-2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70</v>
      </c>
      <c r="Y528" s="382">
        <f t="shared" si="84"/>
        <v>73.92</v>
      </c>
      <c r="Z528" s="36">
        <f>IFERROR(IF(Y528=0,"",ROUNDUP(Y528/H528,0)*0.01196),"")</f>
        <v>0.16744000000000001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74.772727272727266</v>
      </c>
      <c r="BN528" s="64">
        <f t="shared" si="86"/>
        <v>78.959999999999994</v>
      </c>
      <c r="BO528" s="64">
        <f t="shared" si="87"/>
        <v>0.12747668997668998</v>
      </c>
      <c r="BP528" s="64">
        <f t="shared" si="88"/>
        <v>0.13461538461538464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54</v>
      </c>
      <c r="Y529" s="382">
        <f t="shared" si="84"/>
        <v>54</v>
      </c>
      <c r="Z529" s="36">
        <f>IFERROR(IF(Y529=0,"",ROUNDUP(Y529/H529,0)*0.00937),"")</f>
        <v>0.14055000000000001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57.599999999999994</v>
      </c>
      <c r="BN529" s="64">
        <f t="shared" si="86"/>
        <v>57.599999999999994</v>
      </c>
      <c r="BO529" s="64">
        <f t="shared" si="87"/>
        <v>0.125</v>
      </c>
      <c r="BP529" s="64">
        <f t="shared" si="88"/>
        <v>0.125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18</v>
      </c>
      <c r="Y530" s="382">
        <f t="shared" si="84"/>
        <v>18</v>
      </c>
      <c r="Z530" s="36">
        <f>IFERROR(IF(Y530=0,"",ROUNDUP(Y530/H530,0)*0.00937),"")</f>
        <v>4.6850000000000003E-2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19.05</v>
      </c>
      <c r="BN530" s="64">
        <f t="shared" si="86"/>
        <v>19.05</v>
      </c>
      <c r="BO530" s="64">
        <f t="shared" si="87"/>
        <v>4.1666666666666664E-2</v>
      </c>
      <c r="BP530" s="64">
        <f t="shared" si="88"/>
        <v>4.1666666666666664E-2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48</v>
      </c>
      <c r="Y531" s="382">
        <f t="shared" si="84"/>
        <v>50.4</v>
      </c>
      <c r="Z531" s="36">
        <f>IFERROR(IF(Y531=0,"",ROUNDUP(Y531/H531,0)*0.00937),"")</f>
        <v>0.13117999999999999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50.8</v>
      </c>
      <c r="BN531" s="64">
        <f t="shared" si="86"/>
        <v>53.339999999999996</v>
      </c>
      <c r="BO531" s="64">
        <f t="shared" si="87"/>
        <v>0.1111111111111111</v>
      </c>
      <c r="BP531" s="64">
        <f t="shared" si="88"/>
        <v>0.11666666666666667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67.424242424242422</v>
      </c>
      <c r="Y532" s="383">
        <f>IFERROR(Y526/H526,"0")+IFERROR(Y527/H527,"0")+IFERROR(Y528/H528,"0")+IFERROR(Y529/H529,"0")+IFERROR(Y530/H530,"0")+IFERROR(Y531/H531,"0")</f>
        <v>70</v>
      </c>
      <c r="Z532" s="383">
        <f>IFERROR(IF(Z526="",0,Z526),"0")+IFERROR(IF(Z527="",0,Z527),"0")+IFERROR(IF(Z528="",0,Z528),"0")+IFERROR(IF(Z529="",0,Z529),"0")+IFERROR(IF(Z530="",0,Z530),"0")+IFERROR(IF(Z531="",0,Z531),"0")</f>
        <v>0.74914000000000003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300</v>
      </c>
      <c r="Y533" s="383">
        <f>IFERROR(SUM(Y526:Y531),"0")</f>
        <v>312.47999999999996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50</v>
      </c>
      <c r="Y549" s="382">
        <f t="shared" si="89"/>
        <v>60</v>
      </c>
      <c r="Z549" s="36">
        <f>IFERROR(IF(Y549=0,"",ROUNDUP(Y549/H549,0)*0.02175),"")</f>
        <v>0.10874999999999999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52</v>
      </c>
      <c r="BN549" s="64">
        <f t="shared" si="91"/>
        <v>62.400000000000006</v>
      </c>
      <c r="BO549" s="64">
        <f t="shared" si="92"/>
        <v>7.4404761904761904E-2</v>
      </c>
      <c r="BP549" s="64">
        <f t="shared" si="93"/>
        <v>8.9285714285714274E-2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4</v>
      </c>
      <c r="Y551" s="382">
        <f t="shared" si="89"/>
        <v>4</v>
      </c>
      <c r="Z551" s="36">
        <f>IFERROR(IF(Y551=0,"",ROUNDUP(Y551/H551,0)*0.00937),"")</f>
        <v>9.3699999999999999E-3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4.24</v>
      </c>
      <c r="BN551" s="64">
        <f t="shared" si="91"/>
        <v>4.24</v>
      </c>
      <c r="BO551" s="64">
        <f t="shared" si="92"/>
        <v>8.3333333333333332E-3</v>
      </c>
      <c r="BP551" s="64">
        <f t="shared" si="93"/>
        <v>8.3333333333333332E-3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7.166666666666667</v>
      </c>
      <c r="Y554" s="383">
        <f>IFERROR(Y547/H547,"0")+IFERROR(Y548/H548,"0")+IFERROR(Y549/H549,"0")+IFERROR(Y550/H550,"0")+IFERROR(Y551/H551,"0")+IFERROR(Y552/H552,"0")+IFERROR(Y553/H553,"0")</f>
        <v>8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0.13685999999999998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62</v>
      </c>
      <c r="Y555" s="383">
        <f>IFERROR(SUM(Y547:Y553),"0")</f>
        <v>72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1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9.3699999999999999E-3</v>
      </c>
      <c r="AA561" s="384"/>
      <c r="AB561" s="384"/>
      <c r="AC561" s="384"/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4</v>
      </c>
      <c r="Y562" s="383">
        <f>IFERROR(SUM(Y557:Y560),"0")</f>
        <v>4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2.8</v>
      </c>
      <c r="Y569" s="382">
        <f t="shared" si="94"/>
        <v>3.36</v>
      </c>
      <c r="Z569" s="36">
        <f>IFERROR(IF(Y569=0,"",ROUNDUP(Y569/H569,0)*0.00502),"")</f>
        <v>1.004E-2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3.0666666666666669</v>
      </c>
      <c r="BN569" s="64">
        <f t="shared" si="96"/>
        <v>3.68</v>
      </c>
      <c r="BO569" s="64">
        <f t="shared" si="97"/>
        <v>7.1225071225071226E-3</v>
      </c>
      <c r="BP569" s="64">
        <f t="shared" si="98"/>
        <v>8.5470085470085479E-3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6.4285714285714288</v>
      </c>
      <c r="Y570" s="383">
        <f>IFERROR(Y564/H564,"0")+IFERROR(Y565/H565,"0")+IFERROR(Y566/H566,"0")+IFERROR(Y567/H567,"0")+IFERROR(Y568/H568,"0")+IFERROR(Y569/H569,"0")</f>
        <v>8</v>
      </c>
      <c r="Z570" s="383">
        <f>IFERROR(IF(Z564="",0,Z564),"0")+IFERROR(IF(Z565="",0,Z565),"0")+IFERROR(IF(Z566="",0,Z566),"0")+IFERROR(IF(Z567="",0,Z567),"0")+IFERROR(IF(Z568="",0,Z568),"0")+IFERROR(IF(Z569="",0,Z569),"0")</f>
        <v>5.5219999999999998E-2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22.8</v>
      </c>
      <c r="Y571" s="383">
        <f>IFERROR(SUM(Y564:Y569),"0")</f>
        <v>28.560000000000002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950</v>
      </c>
      <c r="Y573" s="382">
        <f>IFERROR(IF(X573="",0,CEILING((X573/$H573),1)*$H573),"")</f>
        <v>951.6</v>
      </c>
      <c r="Z573" s="36">
        <f>IFERROR(IF(Y573=0,"",ROUNDUP(Y573/H573,0)*0.02175),"")</f>
        <v>2.6534999999999997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1018.6923076923078</v>
      </c>
      <c r="BN573" s="64">
        <f>IFERROR(Y573*I573/H573,"0")</f>
        <v>1020.4080000000001</v>
      </c>
      <c r="BO573" s="64">
        <f>IFERROR(1/J573*(X573/H573),"0")</f>
        <v>2.1749084249084247</v>
      </c>
      <c r="BP573" s="64">
        <f>IFERROR(1/J573*(Y573/H573),"0")</f>
        <v>2.1785714285714284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121.7948717948718</v>
      </c>
      <c r="Y575" s="383">
        <f>IFERROR(Y573/H573,"0")+IFERROR(Y574/H574,"0")</f>
        <v>122</v>
      </c>
      <c r="Z575" s="383">
        <f>IFERROR(IF(Z573="",0,Z573),"0")+IFERROR(IF(Z574="",0,Z574),"0")</f>
        <v>2.6534999999999997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950</v>
      </c>
      <c r="Y576" s="383">
        <f>IFERROR(SUM(Y573:Y574),"0")</f>
        <v>951.6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10</v>
      </c>
      <c r="Y579" s="382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1.2820512820512822</v>
      </c>
      <c r="Y582" s="383">
        <f>IFERROR(Y578/H578,"0")+IFERROR(Y579/H579,"0")+IFERROR(Y580/H580,"0")+IFERROR(Y581/H581,"0")</f>
        <v>2</v>
      </c>
      <c r="Z582" s="383">
        <f>IFERROR(IF(Z578="",0,Z578),"0")+IFERROR(IF(Z579="",0,Z579),"0")+IFERROR(IF(Z580="",0,Z580),"0")+IFERROR(IF(Z581="",0,Z581),"0")</f>
        <v>4.3499999999999997E-2</v>
      </c>
      <c r="AA582" s="384"/>
      <c r="AB582" s="384"/>
      <c r="AC582" s="384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10</v>
      </c>
      <c r="Y583" s="383">
        <f>IFERROR(SUM(Y578:Y581),"0")</f>
        <v>15.6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17028.099999999999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17215.98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18188.394375739204</v>
      </c>
      <c r="Y603" s="383">
        <f>IFERROR(SUM(BN22:BN599),"0")</f>
        <v>18387.864000000005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34</v>
      </c>
      <c r="Y604" s="38">
        <f>ROUNDUP(SUM(BP22:BP599),0)</f>
        <v>34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19038.394375739204</v>
      </c>
      <c r="Y605" s="383">
        <f>GrossWeightTotalR+PalletQtyTotalR*25</f>
        <v>19237.864000000005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3754.4055733538489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3788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39.015090000000015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511.20000000000005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957.60000000000014</v>
      </c>
      <c r="E612" s="46">
        <f>IFERROR(Y103*1,"0")+IFERROR(Y104*1,"0")+IFERROR(Y105*1,"0")+IFERROR(Y109*1,"0")+IFERROR(Y110*1,"0")+IFERROR(Y111*1,"0")+IFERROR(Y112*1,"0")+IFERROR(Y113*1,"0")</f>
        <v>1329.3000000000002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1643.7600000000002</v>
      </c>
      <c r="G612" s="46">
        <f>IFERROR(Y147*1,"0")+IFERROR(Y148*1,"0")+IFERROR(Y152*1,"0")+IFERROR(Y153*1,"0")+IFERROR(Y157*1,"0")+IFERROR(Y158*1,"0")</f>
        <v>287.60000000000002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118.2</v>
      </c>
      <c r="I612" s="46">
        <f>IFERROR(Y185*1,"0")+IFERROR(Y186*1,"0")+IFERROR(Y187*1,"0")+IFERROR(Y188*1,"0")+IFERROR(Y189*1,"0")+IFERROR(Y190*1,"0")+IFERROR(Y191*1,"0")+IFERROR(Y192*1,"0")</f>
        <v>611.1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2172.8999999999996</v>
      </c>
      <c r="K612" s="46">
        <f>IFERROR(Y241*1,"0")+IFERROR(Y242*1,"0")+IFERROR(Y243*1,"0")+IFERROR(Y244*1,"0")+IFERROR(Y245*1,"0")+IFERROR(Y246*1,"0")+IFERROR(Y247*1,"0")+IFERROR(Y248*1,"0")</f>
        <v>12</v>
      </c>
      <c r="L612" s="374"/>
      <c r="M612" s="46">
        <f>IFERROR(Y253*1,"0")+IFERROR(Y254*1,"0")+IFERROR(Y255*1,"0")+IFERROR(Y256*1,"0")+IFERROR(Y257*1,"0")+IFERROR(Y258*1,"0")+IFERROR(Y259*1,"0")+IFERROR(Y260*1,"0")</f>
        <v>160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480</v>
      </c>
      <c r="S612" s="46">
        <f>IFERROR(Y295*1,"0")</f>
        <v>0</v>
      </c>
      <c r="T612" s="46">
        <f>IFERROR(Y300*1,"0")+IFERROR(Y304*1,"0")+IFERROR(Y305*1,"0")</f>
        <v>176.4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303.2</v>
      </c>
      <c r="V612" s="46">
        <f>IFERROR(Y356*1,"0")+IFERROR(Y360*1,"0")+IFERROR(Y361*1,"0")+IFERROR(Y362*1,"0")</f>
        <v>566.70000000000005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4831.8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31.2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478.32000000000005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121.5</v>
      </c>
      <c r="AA612" s="46">
        <f>IFERROR(Y491*1,"0")+IFERROR(Y492*1,"0")+IFERROR(Y493*1,"0")</f>
        <v>50.4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1301.0400000000002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1071.76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89,00"/>
        <filter val="1 410,00"/>
        <filter val="1 550,00"/>
        <filter val="1 700,00"/>
        <filter val="1,00"/>
        <filter val="1,28"/>
        <filter val="10,00"/>
        <filter val="100,00"/>
        <filter val="101,50"/>
        <filter val="103,89"/>
        <filter val="11,67"/>
        <filter val="110,00"/>
        <filter val="113,33"/>
        <filter val="118,52"/>
        <filter val="12,00"/>
        <filter val="12,14"/>
        <filter val="120,00"/>
        <filter val="121,79"/>
        <filter val="122,22"/>
        <filter val="127,78"/>
        <filter val="130,00"/>
        <filter val="132,00"/>
        <filter val="14,00"/>
        <filter val="140,00"/>
        <filter val="15,00"/>
        <filter val="150,00"/>
        <filter val="160,00"/>
        <filter val="17 028,10"/>
        <filter val="17,50"/>
        <filter val="175,00"/>
        <filter val="18 188,39"/>
        <filter val="18,00"/>
        <filter val="18,75"/>
        <filter val="180,00"/>
        <filter val="180,95"/>
        <filter val="19 038,39"/>
        <filter val="196,97"/>
        <filter val="2,50"/>
        <filter val="2,80"/>
        <filter val="20,00"/>
        <filter val="200,00"/>
        <filter val="200,95"/>
        <filter val="203,33"/>
        <filter val="21,67"/>
        <filter val="22,80"/>
        <filter val="225,00"/>
        <filter val="239,29"/>
        <filter val="240,00"/>
        <filter val="25,00"/>
        <filter val="250,00"/>
        <filter val="259,76"/>
        <filter val="26,67"/>
        <filter val="28,41"/>
        <filter val="295,00"/>
        <filter val="3 050,00"/>
        <filter val="3 754,41"/>
        <filter val="3,00"/>
        <filter val="3,85"/>
        <filter val="30,00"/>
        <filter val="30,40"/>
        <filter val="300,00"/>
        <filter val="31,25"/>
        <filter val="31,50"/>
        <filter val="31,67"/>
        <filter val="32,00"/>
        <filter val="320,00"/>
        <filter val="33,33"/>
        <filter val="34"/>
        <filter val="35,00"/>
        <filter val="350,00"/>
        <filter val="36,00"/>
        <filter val="360,00"/>
        <filter val="39,00"/>
        <filter val="4,00"/>
        <filter val="40,00"/>
        <filter val="400,00"/>
        <filter val="41,67"/>
        <filter val="450,00"/>
        <filter val="452,00"/>
        <filter val="48,00"/>
        <filter val="480,00"/>
        <filter val="495,00"/>
        <filter val="5,00"/>
        <filter val="5,13"/>
        <filter val="50,00"/>
        <filter val="510,00"/>
        <filter val="512,07"/>
        <filter val="52,50"/>
        <filter val="52,80"/>
        <filter val="525,00"/>
        <filter val="54,00"/>
        <filter val="570,00"/>
        <filter val="6,00"/>
        <filter val="6,43"/>
        <filter val="60,00"/>
        <filter val="600,00"/>
        <filter val="602,50"/>
        <filter val="62,00"/>
        <filter val="650,00"/>
        <filter val="660,00"/>
        <filter val="67,42"/>
        <filter val="7,17"/>
        <filter val="70,00"/>
        <filter val="700,00"/>
        <filter val="75,00"/>
        <filter val="750,00"/>
        <filter val="80,00"/>
        <filter val="800,00"/>
        <filter val="83,33"/>
        <filter val="830,00"/>
        <filter val="87,50"/>
        <filter val="89,81"/>
        <filter val="90,00"/>
        <filter val="94,50"/>
        <filter val="950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