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478549-F5E5-4187-915C-83A58C084D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BP243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X223" i="1"/>
  <c r="BO222" i="1"/>
  <c r="BM222" i="1"/>
  <c r="Z222" i="1"/>
  <c r="Y222" i="1"/>
  <c r="BP222" i="1" s="1"/>
  <c r="BO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X148" i="1"/>
  <c r="BO147" i="1"/>
  <c r="BM147" i="1"/>
  <c r="Z147" i="1"/>
  <c r="Z148" i="1" s="1"/>
  <c r="Y147" i="1"/>
  <c r="Y149" i="1" s="1"/>
  <c r="P147" i="1"/>
  <c r="X145" i="1"/>
  <c r="X144" i="1"/>
  <c r="BO143" i="1"/>
  <c r="BM143" i="1"/>
  <c r="Z143" i="1"/>
  <c r="Y143" i="1"/>
  <c r="BP143" i="1" s="1"/>
  <c r="BO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Z94" i="1" s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Z87" i="1" s="1"/>
  <c r="Y81" i="1"/>
  <c r="P81" i="1"/>
  <c r="X78" i="1"/>
  <c r="X77" i="1"/>
  <c r="BO76" i="1"/>
  <c r="BM76" i="1"/>
  <c r="Z76" i="1"/>
  <c r="Y76" i="1"/>
  <c r="Y78" i="1" s="1"/>
  <c r="P76" i="1"/>
  <c r="BP75" i="1"/>
  <c r="BO75" i="1"/>
  <c r="BN75" i="1"/>
  <c r="BM75" i="1"/>
  <c r="Z75" i="1"/>
  <c r="Z77" i="1" s="1"/>
  <c r="Y75" i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Z66" i="1" s="1"/>
  <c r="Y64" i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Y32" i="1" s="1"/>
  <c r="P28" i="1"/>
  <c r="X24" i="1"/>
  <c r="X271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95" i="1" l="1"/>
  <c r="BN92" i="1"/>
  <c r="Y110" i="1"/>
  <c r="BN108" i="1"/>
  <c r="Z115" i="1"/>
  <c r="Z121" i="1"/>
  <c r="BN119" i="1"/>
  <c r="Z161" i="1"/>
  <c r="Z169" i="1"/>
  <c r="BN166" i="1"/>
  <c r="BN168" i="1"/>
  <c r="Y187" i="1"/>
  <c r="Z196" i="1"/>
  <c r="BN190" i="1"/>
  <c r="BN192" i="1"/>
  <c r="BN194" i="1"/>
  <c r="BN209" i="1"/>
  <c r="Z247" i="1"/>
  <c r="BN243" i="1"/>
  <c r="BN246" i="1"/>
  <c r="BN22" i="1"/>
  <c r="BP22" i="1"/>
  <c r="Y23" i="1"/>
  <c r="Z32" i="1"/>
  <c r="BN28" i="1"/>
  <c r="BP28" i="1"/>
  <c r="Y33" i="1"/>
  <c r="BN30" i="1"/>
  <c r="Z39" i="1"/>
  <c r="Z48" i="1"/>
  <c r="BN43" i="1"/>
  <c r="BP43" i="1"/>
  <c r="Y48" i="1"/>
  <c r="BN45" i="1"/>
  <c r="BN47" i="1"/>
  <c r="Y61" i="1"/>
  <c r="Y66" i="1"/>
  <c r="BN65" i="1"/>
  <c r="Y77" i="1"/>
  <c r="Y87" i="1"/>
  <c r="BN82" i="1"/>
  <c r="BN84" i="1"/>
  <c r="BN86" i="1"/>
  <c r="Z103" i="1"/>
  <c r="BN99" i="1"/>
  <c r="BN101" i="1"/>
  <c r="Z109" i="1"/>
  <c r="Y116" i="1"/>
  <c r="BN114" i="1"/>
  <c r="Y121" i="1"/>
  <c r="BN142" i="1"/>
  <c r="BP142" i="1"/>
  <c r="BN143" i="1"/>
  <c r="Y144" i="1"/>
  <c r="BN147" i="1"/>
  <c r="BP147" i="1"/>
  <c r="Y148" i="1"/>
  <c r="Y162" i="1"/>
  <c r="BN160" i="1"/>
  <c r="Y170" i="1"/>
  <c r="BN172" i="1"/>
  <c r="BP172" i="1"/>
  <c r="Y173" i="1"/>
  <c r="BN177" i="1"/>
  <c r="BP177" i="1"/>
  <c r="Y178" i="1"/>
  <c r="Z186" i="1"/>
  <c r="BN183" i="1"/>
  <c r="BP183" i="1"/>
  <c r="BN185" i="1"/>
  <c r="BN201" i="1"/>
  <c r="BN203" i="1"/>
  <c r="BN221" i="1"/>
  <c r="BP221" i="1"/>
  <c r="BN222" i="1"/>
  <c r="Y223" i="1"/>
  <c r="Y248" i="1"/>
  <c r="H9" i="1"/>
  <c r="A10" i="1"/>
  <c r="X272" i="1"/>
  <c r="X273" i="1"/>
  <c r="X275" i="1"/>
  <c r="BN29" i="1"/>
  <c r="BP29" i="1"/>
  <c r="BN31" i="1"/>
  <c r="BN36" i="1"/>
  <c r="BP36" i="1"/>
  <c r="BN37" i="1"/>
  <c r="Y40" i="1"/>
  <c r="BN44" i="1"/>
  <c r="BP44" i="1"/>
  <c r="BN46" i="1"/>
  <c r="BN53" i="1"/>
  <c r="BN55" i="1"/>
  <c r="BN57" i="1"/>
  <c r="BN59" i="1"/>
  <c r="Y60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2" i="1"/>
  <c r="Y275" i="1"/>
  <c r="Y273" i="1"/>
  <c r="Y271" i="1"/>
  <c r="Y274" i="1"/>
  <c r="B284" i="1" s="1"/>
  <c r="C284" i="1"/>
  <c r="X274" i="1"/>
  <c r="A284" i="1" l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<sst xmlns="http://schemas.openxmlformats.org/spreadsheetml/2006/main" count="1276" uniqueCount="410">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</sst>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101" sqref="AA101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45523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0.45833333333333331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0</v>
      </c>
      <c r="Y30" s="191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0</v>
      </c>
      <c r="Y32" s="192">
        <f>IFERROR(SUM(Y28:Y31),"0")</f>
        <v>0</v>
      </c>
      <c r="Z32" s="192">
        <f>IFERROR(IF(Z28="",0,Z28),"0")+IFERROR(IF(Z29="",0,Z29),"0")+IFERROR(IF(Z30="",0,Z30),"0")+IFERROR(IF(Z31="",0,Z31),"0")</f>
        <v>0</v>
      </c>
      <c r="AA32" s="193"/>
      <c r="AB32" s="193"/>
      <c r="AC32" s="193"/>
    </row>
    <row r="33" spans="1:68" hidden="1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0</v>
      </c>
      <c r="Y33" s="192">
        <f>IFERROR(SUMPRODUCT(Y28:Y31*H28:H31),"0")</f>
        <v>0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hidden="1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idden="1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0</v>
      </c>
      <c r="Y60" s="192">
        <f>IFERROR(SUM(Y52:Y59),"0")</f>
        <v>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3"/>
      <c r="AB60" s="193"/>
      <c r="AC60" s="193"/>
    </row>
    <row r="61" spans="1:68" hidden="1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0</v>
      </c>
      <c r="Y61" s="192">
        <f>IFERROR(SUMPRODUCT(Y52:Y59*H52:H59),"0")</f>
        <v>0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0</v>
      </c>
      <c r="Y65" s="191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0</v>
      </c>
      <c r="Y66" s="192">
        <f>IFERROR(SUM(Y64:Y65),"0")</f>
        <v>0</v>
      </c>
      <c r="Z66" s="192">
        <f>IFERROR(IF(Z64="",0,Z64),"0")+IFERROR(IF(Z65="",0,Z65),"0")</f>
        <v>0</v>
      </c>
      <c r="AA66" s="193"/>
      <c r="AB66" s="193"/>
      <c r="AC66" s="193"/>
    </row>
    <row r="67" spans="1:68" hidden="1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0</v>
      </c>
      <c r="Y67" s="192">
        <f>IFERROR(SUMPRODUCT(Y64:Y65*H64:H65),"0")</f>
        <v>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hidden="1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0</v>
      </c>
      <c r="Y77" s="192">
        <f>IFERROR(SUM(Y75:Y76),"0")</f>
        <v>0</v>
      </c>
      <c r="Z77" s="192">
        <f>IFERROR(IF(Z75="",0,Z75),"0")+IFERROR(IF(Z76="",0,Z76),"0")</f>
        <v>0</v>
      </c>
      <c r="AA77" s="193"/>
      <c r="AB77" s="193"/>
      <c r="AC77" s="193"/>
    </row>
    <row r="78" spans="1:68" hidden="1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0</v>
      </c>
      <c r="Y78" s="192">
        <f>IFERROR(SUMPRODUCT(Y75:Y76*H75:H76),"0")</f>
        <v>0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idden="1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0</v>
      </c>
      <c r="Y87" s="192">
        <f>IFERROR(SUM(Y81:Y86),"0")</f>
        <v>0</v>
      </c>
      <c r="Z87" s="192">
        <f>IFERROR(IF(Z81="",0,Z81),"0")+IFERROR(IF(Z82="",0,Z82),"0")+IFERROR(IF(Z83="",0,Z83),"0")+IFERROR(IF(Z84="",0,Z84),"0")+IFERROR(IF(Z85="",0,Z85),"0")+IFERROR(IF(Z86="",0,Z86),"0")</f>
        <v>0</v>
      </c>
      <c r="AA87" s="193"/>
      <c r="AB87" s="193"/>
      <c r="AC87" s="193"/>
    </row>
    <row r="88" spans="1:68" hidden="1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0</v>
      </c>
      <c r="Y88" s="192">
        <f>IFERROR(SUMPRODUCT(Y81:Y86*H81:H86),"0")</f>
        <v>0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hidden="1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hidden="1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hidden="1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84</v>
      </c>
      <c r="Y101" s="191">
        <f>IFERROR(IF(X101="","",X101),"")</f>
        <v>84</v>
      </c>
      <c r="Z101" s="36">
        <f>IFERROR(IF(X101="","",X101*0.0155),"")</f>
        <v>1.302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628.82399999999996</v>
      </c>
      <c r="BN101" s="67">
        <f>IFERROR(Y101*I101,"0")</f>
        <v>628.82399999999996</v>
      </c>
      <c r="BO101" s="67">
        <f>IFERROR(X101/J101,"0")</f>
        <v>1</v>
      </c>
      <c r="BP101" s="67">
        <f>IFERROR(Y101/J101,"0")</f>
        <v>1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84</v>
      </c>
      <c r="Y103" s="192">
        <f>IFERROR(SUM(Y98:Y102),"0")</f>
        <v>84</v>
      </c>
      <c r="Z103" s="192">
        <f>IFERROR(IF(Z98="",0,Z98),"0")+IFERROR(IF(Z99="",0,Z99),"0")+IFERROR(IF(Z100="",0,Z100),"0")+IFERROR(IF(Z101="",0,Z101),"0")+IFERROR(IF(Z102="",0,Z102),"0")</f>
        <v>1.302</v>
      </c>
      <c r="AA103" s="193"/>
      <c r="AB103" s="193"/>
      <c r="AC103" s="193"/>
    </row>
    <row r="104" spans="1:68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604.80000000000007</v>
      </c>
      <c r="Y104" s="192">
        <f>IFERROR(SUMPRODUCT(Y98:Y102*H98:H102),"0")</f>
        <v>604.80000000000007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70</v>
      </c>
      <c r="Y107" s="191">
        <f>IFERROR(IF(X107="","",X107),"")</f>
        <v>70</v>
      </c>
      <c r="Z107" s="36">
        <f>IFERROR(IF(X107="","",X107*0.01788),"")</f>
        <v>1.2516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hidden="1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0</v>
      </c>
      <c r="Y108" s="191">
        <f>IFERROR(IF(X108="","",X108),"")</f>
        <v>0</v>
      </c>
      <c r="Z108" s="36">
        <f>IFERROR(IF(X108="","",X108*0.01788),"")</f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70</v>
      </c>
      <c r="Y109" s="192">
        <f>IFERROR(SUM(Y107:Y108),"0")</f>
        <v>70</v>
      </c>
      <c r="Z109" s="192">
        <f>IFERROR(IF(Z107="",0,Z107),"0")+IFERROR(IF(Z108="",0,Z108),"0")</f>
        <v>1.2516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210</v>
      </c>
      <c r="Y110" s="192">
        <f>IFERROR(SUMPRODUCT(Y107:Y108*H107:H108),"0")</f>
        <v>210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0</v>
      </c>
      <c r="Y114" s="191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0</v>
      </c>
      <c r="Y115" s="192">
        <f>IFERROR(SUM(Y113:Y114),"0")</f>
        <v>0</v>
      </c>
      <c r="Z115" s="192">
        <f>IFERROR(IF(Z113="",0,Z113),"0")+IFERROR(IF(Z114="",0,Z114),"0")</f>
        <v>0</v>
      </c>
      <c r="AA115" s="193"/>
      <c r="AB115" s="193"/>
      <c r="AC115" s="193"/>
    </row>
    <row r="116" spans="1:68" hidden="1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0</v>
      </c>
      <c r="Y116" s="192">
        <f>IFERROR(SUMPRODUCT(Y113:Y114*H113:H114),"0")</f>
        <v>0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hidden="1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0</v>
      </c>
      <c r="Y119" s="191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0</v>
      </c>
      <c r="Y121" s="192">
        <f>IFERROR(SUM(Y119:Y120),"0")</f>
        <v>0</v>
      </c>
      <c r="Z121" s="192">
        <f>IFERROR(IF(Z119="",0,Z119),"0")+IFERROR(IF(Z120="",0,Z120),"0")</f>
        <v>0</v>
      </c>
      <c r="AA121" s="193"/>
      <c r="AB121" s="193"/>
      <c r="AC121" s="193"/>
    </row>
    <row r="122" spans="1:68" hidden="1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0</v>
      </c>
      <c r="Y122" s="192">
        <f>IFERROR(SUMPRODUCT(Y119:Y120*H119:H120),"0")</f>
        <v>0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hidden="1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144</v>
      </c>
      <c r="Y154" s="191">
        <f>IFERROR(IF(X154="","",X154),"")</f>
        <v>144</v>
      </c>
      <c r="Z154" s="36">
        <f>IFERROR(IF(X154="","",X154*0.00866),"")</f>
        <v>1.2470399999999999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750.70079999999996</v>
      </c>
      <c r="BN154" s="67">
        <f>IFERROR(Y154*I154,"0")</f>
        <v>750.70079999999996</v>
      </c>
      <c r="BO154" s="67">
        <f>IFERROR(X154/J154,"0")</f>
        <v>1</v>
      </c>
      <c r="BP154" s="67">
        <f>IFERROR(Y154/J154,"0")</f>
        <v>1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144</v>
      </c>
      <c r="Y156" s="192">
        <f>IFERROR(SUM(Y152:Y155),"0")</f>
        <v>144</v>
      </c>
      <c r="Z156" s="192">
        <f>IFERROR(IF(Z152="",0,Z152),"0")+IFERROR(IF(Z153="",0,Z153),"0")+IFERROR(IF(Z154="",0,Z154),"0")+IFERROR(IF(Z155="",0,Z155),"0")</f>
        <v>1.2470399999999999</v>
      </c>
      <c r="AA156" s="193"/>
      <c r="AB156" s="193"/>
      <c r="AC156" s="193"/>
    </row>
    <row r="157" spans="1:68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720</v>
      </c>
      <c r="Y157" s="192">
        <f>IFERROR(SUMPRODUCT(Y152:Y155*H152:H155),"0")</f>
        <v>720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hidden="1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0</v>
      </c>
      <c r="Y166" s="191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0</v>
      </c>
      <c r="Y169" s="192">
        <f>IFERROR(SUM(Y166:Y168),"0")</f>
        <v>0</v>
      </c>
      <c r="Z169" s="192">
        <f>IFERROR(IF(Z166="",0,Z166),"0")+IFERROR(IF(Z167="",0,Z167),"0")+IFERROR(IF(Z168="",0,Z168),"0")</f>
        <v>0</v>
      </c>
      <c r="AA169" s="193"/>
      <c r="AB169" s="193"/>
      <c r="AC169" s="193"/>
    </row>
    <row r="170" spans="1:68" hidden="1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0</v>
      </c>
      <c r="Y170" s="192">
        <f>IFERROR(SUMPRODUCT(Y166:Y168*H166:H168),"0")</f>
        <v>0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hidden="1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hidden="1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hidden="1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0</v>
      </c>
      <c r="Y191" s="191">
        <f t="shared" si="12"/>
        <v>0</v>
      </c>
      <c r="Z191" s="36">
        <f t="shared" si="13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hidden="1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0</v>
      </c>
      <c r="Y193" s="191">
        <f t="shared" si="12"/>
        <v>0</v>
      </c>
      <c r="Z193" s="36">
        <f t="shared" si="13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idden="1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0</v>
      </c>
      <c r="Y196" s="192">
        <f>IFERROR(SUM(Y190:Y195),"0")</f>
        <v>0</v>
      </c>
      <c r="Z196" s="192">
        <f>IFERROR(IF(Z190="",0,Z190),"0")+IFERROR(IF(Z191="",0,Z191),"0")+IFERROR(IF(Z192="",0,Z192),"0")+IFERROR(IF(Z193="",0,Z193),"0")+IFERROR(IF(Z194="",0,Z194),"0")+IFERROR(IF(Z195="",0,Z195),"0")</f>
        <v>0</v>
      </c>
      <c r="AA196" s="193"/>
      <c r="AB196" s="193"/>
      <c r="AC196" s="193"/>
    </row>
    <row r="197" spans="1:68" hidden="1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0</v>
      </c>
      <c r="Y197" s="192">
        <f>IFERROR(SUMPRODUCT(Y190:Y195*H190:H195),"0")</f>
        <v>0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hidden="1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hidden="1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hidden="1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hidden="1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hidden="1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hidden="1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hidden="1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0</v>
      </c>
      <c r="Y247" s="192">
        <f>IFERROR(SUM(Y243:Y246),"0")</f>
        <v>0</v>
      </c>
      <c r="Z247" s="192">
        <f>IFERROR(IF(Z243="",0,Z243),"0")+IFERROR(IF(Z244="",0,Z244),"0")+IFERROR(IF(Z245="",0,Z245),"0")+IFERROR(IF(Z246="",0,Z246),"0")</f>
        <v>0</v>
      </c>
      <c r="AA247" s="193"/>
      <c r="AB247" s="193"/>
      <c r="AC247" s="193"/>
    </row>
    <row r="248" spans="1:68" hidden="1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0</v>
      </c>
      <c r="Y248" s="192">
        <f>IFERROR(SUMPRODUCT(Y243:Y246*H243:H246),"0")</f>
        <v>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hidden="1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hidden="1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hidden="1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0</v>
      </c>
      <c r="Y253" s="191">
        <f t="shared" si="18"/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0</v>
      </c>
      <c r="BN253" s="67">
        <f t="shared" si="20"/>
        <v>0</v>
      </c>
      <c r="BO253" s="67">
        <f t="shared" si="21"/>
        <v>0</v>
      </c>
      <c r="BP253" s="67">
        <f t="shared" si="22"/>
        <v>0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hidden="1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hidden="1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0</v>
      </c>
      <c r="Y269" s="192">
        <f>IFERROR(SUM(Y250:Y268),"0")</f>
        <v>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193"/>
      <c r="AB269" s="193"/>
      <c r="AC269" s="193"/>
    </row>
    <row r="270" spans="1:68" hidden="1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0</v>
      </c>
      <c r="Y270" s="192">
        <f>IFERROR(SUMPRODUCT(Y250:Y268*H250:H268),"0")</f>
        <v>0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1534.8000000000002</v>
      </c>
      <c r="Y271" s="192">
        <f>IFERROR(Y24+Y33+Y40+Y49+Y61+Y67+Y72+Y78+Y88+Y95+Y104+Y110+Y116+Y122+Y127+Y133+Y138+Y145+Y149+Y157+Y162+Y170+Y174+Y179+Y187+Y197+Y205+Y211+Y217+Y224+Y232+Y236+Y241+Y248+Y270,"0")</f>
        <v>1534.8000000000002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1638.7768000000001</v>
      </c>
      <c r="Y272" s="192">
        <f>IFERROR(SUM(BN22:BN268),"0")</f>
        <v>1638.7768000000001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3</v>
      </c>
      <c r="Y273" s="38">
        <f>ROUNDUP(SUM(BP22:BP268),0)</f>
        <v>3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1713.7768000000001</v>
      </c>
      <c r="Y274" s="192">
        <f>GrossWeightTotalR+PalletQtyTotalR*25</f>
        <v>1713.7768000000001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298</v>
      </c>
      <c r="Y275" s="192">
        <f>IFERROR(Y23+Y32+Y39+Y48+Y60+Y66+Y71+Y77+Y87+Y94+Y103+Y109+Y115+Y121+Y126+Y132+Y137+Y144+Y148+Y156+Y161+Y169+Y173+Y178+Y186+Y196+Y204+Y210+Y216+Y223+Y231+Y235+Y240+Y247+Y269,"0")</f>
        <v>298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3.8006400000000005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0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0</v>
      </c>
      <c r="G281" s="46">
        <f>IFERROR(X64*H64,"0")+IFERROR(X65*H65,"0")</f>
        <v>0</v>
      </c>
      <c r="H281" s="46">
        <f>IFERROR(X70*H70,"0")</f>
        <v>0</v>
      </c>
      <c r="I281" s="46">
        <f>IFERROR(X75*H75,"0")+IFERROR(X76*H76,"0")</f>
        <v>0</v>
      </c>
      <c r="J281" s="46">
        <f>IFERROR(X81*H81,"0")+IFERROR(X82*H82,"0")+IFERROR(X83*H83,"0")+IFERROR(X84*H84,"0")+IFERROR(X85*H85,"0")+IFERROR(X86*H86,"0")</f>
        <v>0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604.80000000000007</v>
      </c>
      <c r="M281" s="46">
        <f>IFERROR(X107*H107,"0")+IFERROR(X108*H108,"0")</f>
        <v>210</v>
      </c>
      <c r="N281" s="188"/>
      <c r="O281" s="46">
        <f>IFERROR(X113*H113,"0")+IFERROR(X114*H114,"0")</f>
        <v>0</v>
      </c>
      <c r="P281" s="46">
        <f>IFERROR(X119*H119,"0")+IFERROR(X120*H120,"0")</f>
        <v>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720</v>
      </c>
      <c r="V281" s="46">
        <f>IFERROR(X166*H166,"0")+IFERROR(X167*H167,"0")+IFERROR(X168*H168,"0")+IFERROR(X172*H172,"0")</f>
        <v>0</v>
      </c>
      <c r="W281" s="46">
        <f>IFERROR(X177*H177,"0")</f>
        <v>0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0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1324.8000000000002</v>
      </c>
      <c r="B284" s="60">
        <f>SUMPRODUCT(--(BB:BB="ПГП"),--(W:W="кор"),H:H,Y:Y)+SUMPRODUCT(--(BB:BB="ПГП"),--(W:W="кг"),Y:Y)</f>
        <v>210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34,80"/>
        <filter val="1 638,78"/>
        <filter val="1 713,78"/>
        <filter val="144,00"/>
        <filter val="210,00"/>
        <filter val="298,00"/>
        <filter val="3"/>
        <filter val="604,80"/>
        <filter val="70,00"/>
        <filter val="720,00"/>
        <filter val="84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