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19CF09-35D0-4FE0-A961-1C2009F6A3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2" i="1" l="1"/>
  <c r="BN232" i="1"/>
  <c r="Z232" i="1"/>
  <c r="BP258" i="1"/>
  <c r="BN258" i="1"/>
  <c r="Z258" i="1"/>
  <c r="BP286" i="1"/>
  <c r="BN286" i="1"/>
  <c r="Z286" i="1"/>
  <c r="BP323" i="1"/>
  <c r="BN323" i="1"/>
  <c r="Z323" i="1"/>
  <c r="BP342" i="1"/>
  <c r="BN342" i="1"/>
  <c r="Z342" i="1"/>
  <c r="BP362" i="1"/>
  <c r="BN362" i="1"/>
  <c r="Z362" i="1"/>
  <c r="BP392" i="1"/>
  <c r="BN392" i="1"/>
  <c r="Z392" i="1"/>
  <c r="BP412" i="1"/>
  <c r="BN412" i="1"/>
  <c r="Z412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77" i="1"/>
  <c r="BN77" i="1"/>
  <c r="Y89" i="1"/>
  <c r="Z91" i="1"/>
  <c r="BN91" i="1"/>
  <c r="Z112" i="1"/>
  <c r="BN112" i="1"/>
  <c r="F612" i="1"/>
  <c r="Z133" i="1"/>
  <c r="BN133" i="1"/>
  <c r="Z148" i="1"/>
  <c r="BN148" i="1"/>
  <c r="Z165" i="1"/>
  <c r="BN165" i="1"/>
  <c r="Y175" i="1"/>
  <c r="Z177" i="1"/>
  <c r="BN177" i="1"/>
  <c r="Z189" i="1"/>
  <c r="BN189" i="1"/>
  <c r="Z208" i="1"/>
  <c r="BN208" i="1"/>
  <c r="BP212" i="1"/>
  <c r="BN212" i="1"/>
  <c r="BP222" i="1"/>
  <c r="BN222" i="1"/>
  <c r="Z222" i="1"/>
  <c r="BP243" i="1"/>
  <c r="BN243" i="1"/>
  <c r="Z243" i="1"/>
  <c r="BP269" i="1"/>
  <c r="BN269" i="1"/>
  <c r="Z269" i="1"/>
  <c r="BP311" i="1"/>
  <c r="BN311" i="1"/>
  <c r="Z311" i="1"/>
  <c r="BP337" i="1"/>
  <c r="BN337" i="1"/>
  <c r="Z337" i="1"/>
  <c r="BP343" i="1"/>
  <c r="BN343" i="1"/>
  <c r="Z343" i="1"/>
  <c r="Z346" i="1" s="1"/>
  <c r="BP374" i="1"/>
  <c r="BN374" i="1"/>
  <c r="Z374" i="1"/>
  <c r="BP398" i="1"/>
  <c r="BN398" i="1"/>
  <c r="Z398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Z282" i="1" s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7" i="1"/>
  <c r="BN127" i="1"/>
  <c r="Y139" i="1"/>
  <c r="Z135" i="1"/>
  <c r="BN135" i="1"/>
  <c r="Z141" i="1"/>
  <c r="BN141" i="1"/>
  <c r="BP141" i="1"/>
  <c r="G612" i="1"/>
  <c r="Z152" i="1"/>
  <c r="BN152" i="1"/>
  <c r="BP152" i="1"/>
  <c r="Z163" i="1"/>
  <c r="BN163" i="1"/>
  <c r="BP163" i="1"/>
  <c r="Z169" i="1"/>
  <c r="BN169" i="1"/>
  <c r="BP169" i="1"/>
  <c r="Z173" i="1"/>
  <c r="BN173" i="1"/>
  <c r="Y181" i="1"/>
  <c r="Z179" i="1"/>
  <c r="BN179" i="1"/>
  <c r="Z187" i="1"/>
  <c r="BN187" i="1"/>
  <c r="Z191" i="1"/>
  <c r="BN191" i="1"/>
  <c r="Z202" i="1"/>
  <c r="BN202" i="1"/>
  <c r="BP202" i="1"/>
  <c r="Z210" i="1"/>
  <c r="BN210" i="1"/>
  <c r="Z214" i="1"/>
  <c r="BN214" i="1"/>
  <c r="Y230" i="1"/>
  <c r="Z220" i="1"/>
  <c r="BN220" i="1"/>
  <c r="Z224" i="1"/>
  <c r="BN224" i="1"/>
  <c r="Z228" i="1"/>
  <c r="BN228" i="1"/>
  <c r="Z234" i="1"/>
  <c r="BN234" i="1"/>
  <c r="Z241" i="1"/>
  <c r="BN241" i="1"/>
  <c r="Z245" i="1"/>
  <c r="BN245" i="1"/>
  <c r="Z254" i="1"/>
  <c r="BN254" i="1"/>
  <c r="BP256" i="1"/>
  <c r="BN256" i="1"/>
  <c r="Z256" i="1"/>
  <c r="BP267" i="1"/>
  <c r="BN267" i="1"/>
  <c r="Z267" i="1"/>
  <c r="Y282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BP400" i="1"/>
  <c r="BN400" i="1"/>
  <c r="Z400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353" i="1"/>
  <c r="Y352" i="1"/>
  <c r="Y382" i="1"/>
  <c r="Y408" i="1"/>
  <c r="Y407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BP361" i="1"/>
  <c r="BN361" i="1"/>
  <c r="Z361" i="1"/>
  <c r="Y363" i="1"/>
  <c r="BP387" i="1"/>
  <c r="BN387" i="1"/>
  <c r="Z387" i="1"/>
  <c r="Y389" i="1"/>
  <c r="Y394" i="1"/>
  <c r="BP391" i="1"/>
  <c r="BN391" i="1"/>
  <c r="Z391" i="1"/>
  <c r="Z393" i="1" s="1"/>
  <c r="Y39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Y461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H612" i="1"/>
  <c r="H9" i="1"/>
  <c r="B612" i="1"/>
  <c r="X603" i="1"/>
  <c r="X604" i="1"/>
  <c r="X606" i="1"/>
  <c r="Y24" i="1"/>
  <c r="Z26" i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BN69" i="1"/>
  <c r="Z71" i="1"/>
  <c r="BN71" i="1"/>
  <c r="Z72" i="1"/>
  <c r="BN72" i="1"/>
  <c r="Y75" i="1"/>
  <c r="Z78" i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Z164" i="1"/>
  <c r="BN164" i="1"/>
  <c r="Z170" i="1"/>
  <c r="BN170" i="1"/>
  <c r="Z172" i="1"/>
  <c r="BN172" i="1"/>
  <c r="Z178" i="1"/>
  <c r="Z180" i="1" s="1"/>
  <c r="BN178" i="1"/>
  <c r="I612" i="1"/>
  <c r="Y193" i="1"/>
  <c r="Z186" i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Z237" i="1" s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Y270" i="1"/>
  <c r="BP280" i="1"/>
  <c r="BN280" i="1"/>
  <c r="Z280" i="1"/>
  <c r="R612" i="1"/>
  <c r="BP289" i="1"/>
  <c r="BN289" i="1"/>
  <c r="Z289" i="1"/>
  <c r="Z291" i="1" s="1"/>
  <c r="Y306" i="1"/>
  <c r="BP312" i="1"/>
  <c r="BN312" i="1"/>
  <c r="Z312" i="1"/>
  <c r="BP316" i="1"/>
  <c r="BN316" i="1"/>
  <c r="Z316" i="1"/>
  <c r="Y318" i="1"/>
  <c r="Y325" i="1"/>
  <c r="BP320" i="1"/>
  <c r="BN320" i="1"/>
  <c r="Y324" i="1"/>
  <c r="Z320" i="1"/>
  <c r="BP330" i="1"/>
  <c r="BN330" i="1"/>
  <c r="Z330" i="1"/>
  <c r="BP338" i="1"/>
  <c r="BN338" i="1"/>
  <c r="Z338" i="1"/>
  <c r="Y340" i="1"/>
  <c r="BP344" i="1"/>
  <c r="BN344" i="1"/>
  <c r="Z344" i="1"/>
  <c r="Y346" i="1"/>
  <c r="BP371" i="1"/>
  <c r="BN371" i="1"/>
  <c r="Z371" i="1"/>
  <c r="BP375" i="1"/>
  <c r="BN375" i="1"/>
  <c r="Z375" i="1"/>
  <c r="BP399" i="1"/>
  <c r="BN399" i="1"/>
  <c r="Z399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BP332" i="1"/>
  <c r="BN332" i="1"/>
  <c r="Z332" i="1"/>
  <c r="Y334" i="1"/>
  <c r="Y339" i="1"/>
  <c r="BP336" i="1"/>
  <c r="BN336" i="1"/>
  <c r="Z336" i="1"/>
  <c r="Z339" i="1" s="1"/>
  <c r="Y347" i="1"/>
  <c r="BP350" i="1"/>
  <c r="BN350" i="1"/>
  <c r="Z350" i="1"/>
  <c r="Z352" i="1" s="1"/>
  <c r="V612" i="1"/>
  <c r="Y364" i="1"/>
  <c r="BP369" i="1"/>
  <c r="BN369" i="1"/>
  <c r="Z369" i="1"/>
  <c r="BP373" i="1"/>
  <c r="BN373" i="1"/>
  <c r="Z373" i="1"/>
  <c r="Z377" i="1" s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Z401" i="1" s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Z474" i="1" s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Y518" i="1"/>
  <c r="BP522" i="1"/>
  <c r="BN522" i="1"/>
  <c r="Z522" i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23" i="1" l="1"/>
  <c r="Z388" i="1"/>
  <c r="Z324" i="1"/>
  <c r="Z270" i="1"/>
  <c r="Z215" i="1"/>
  <c r="Z193" i="1"/>
  <c r="Z166" i="1"/>
  <c r="Z138" i="1"/>
  <c r="Z114" i="1"/>
  <c r="Z106" i="1"/>
  <c r="Z88" i="1"/>
  <c r="Z79" i="1"/>
  <c r="Z36" i="1"/>
  <c r="Z363" i="1"/>
  <c r="Z575" i="1"/>
  <c r="Z174" i="1"/>
  <c r="Z59" i="1"/>
  <c r="Y604" i="1"/>
  <c r="Z249" i="1"/>
  <c r="Z561" i="1"/>
  <c r="Z570" i="1"/>
  <c r="Z518" i="1"/>
  <c r="Z449" i="1"/>
  <c r="Z333" i="1"/>
  <c r="Z261" i="1"/>
  <c r="Z229" i="1"/>
  <c r="Z74" i="1"/>
  <c r="Y603" i="1"/>
  <c r="Y605" i="1" s="1"/>
  <c r="Z415" i="1"/>
  <c r="Y606" i="1"/>
  <c r="Z588" i="1"/>
  <c r="Z554" i="1"/>
  <c r="X605" i="1"/>
  <c r="Z317" i="1"/>
  <c r="Z532" i="1"/>
  <c r="Z582" i="1"/>
  <c r="Z129" i="1"/>
  <c r="Z123" i="1"/>
  <c r="Z99" i="1"/>
  <c r="Y602" i="1"/>
  <c r="Z460" i="1"/>
  <c r="Z607" i="1" l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<sst xmlns="http://schemas.openxmlformats.org/spreadsheetml/2006/main" count="2468" uniqueCount="778">
  <si>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</si>
  <si>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</si>
  <si>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</si>
  <si>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</si>
  <si>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</si>
  <si>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</si>
  <si>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</si>
  <si>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</si>
  <si>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</si>
  <si>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</si>
  <si>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</si>
  <si>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</si>
  <si>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</si>
  <si>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</si>
  <si>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</si>
  <si>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</si>
  <si>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</si>
  <si>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</si>
  <si>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</si>
  <si>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</si>
  <si>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</si>
  <si>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</si>
  <si>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</si>
  <si>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</si>
  <si>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</si>
  <si>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</si>
  <si>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</si>
  <si>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</si>
  <si>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</si>
  <si>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</si>
  <si>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</si>
  <si>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</si>
  <si>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</si>
  <si>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</si>
  <si>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</si>
  <si>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</si>
  <si>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</si>
  <si>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</si>
  <si>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</si>
  <si>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</si>
  <si>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</si>
  <si>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</si>
  <si>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</si>
  <si>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</si>
  <si>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</si>
  <si>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</si>
  <si>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</si>
  <si>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</si>
  <si>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</si>
  <si>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</si>
  <si>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</si>
  <si>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</si>
  <si>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</si>
  <si>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</si>
  <si>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</si>
  <si>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</si>
  <si>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</si>
  <si>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</si>
  <si>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</si>
  <si>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</si>
  <si>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</si>
  <si>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</si>
  <si>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</si>
  <si>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</si>
  <si>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</si>
  <si>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</si>
  <si>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</si>
  <si>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</si>
  <si>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</si>
  <si>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</si>
  <si>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</si>
  <si>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</si>
  <si>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</si>
  <si>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</si>
  <si>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</si>
  <si>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</si>
  <si>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</si>
  <si>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</si>
  <si>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</si>
  <si>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</si>
  <si>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</si>
  <si>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</si>
  <si>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</si>
  <si>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</si>
  <si>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</si>
  <si>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</si>
  <si>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</si>
  <si>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</si>
  <si>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</si>
  <si>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</si>
  <si>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</si>
  <si>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</si>
  <si>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</si>
  <si>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</si>
  <si>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</si>
  <si>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</si>
  <si>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</si>
  <si>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</si>
  <si>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</si>
  <si>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</si>
  <si>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</si>
  <si>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</si>
  <si>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</si>
  <si>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</si>
  <si>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</si>
  <si>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</si>
  <si>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</si>
  <si>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</si>
  <si>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</si>
  <si>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</si>
  <si>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</si>
  <si>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</si>
  <si>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</si>
  <si>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</si>
  <si>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</si>
  <si>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</si>
  <si>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</si>
  <si>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</si>
  <si>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</si>
  <si>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</si>
  <si>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</si>
  <si>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</si>
  <si>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</si>
  <si>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</si>
  <si>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</si>
  <si>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</si>
  <si>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</si>
  <si>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</si>
  <si>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</si>
  <si>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</si>
  <si>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</si>
  <si>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</si>
  <si>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</si>
  <si>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</si>
  <si>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</si>
  <si>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</si>
  <si>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</si>
  <si>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</si>
  <si>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</si>
  <si>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</si>
  <si>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</si>
  <si>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</si>
  <si>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</si>
  <si>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</si>
  <si>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</si>
  <si>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</si>
  <si>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</si>
  <si>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</si>
  <si>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</si>
  <si>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</si>
  <si>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</si>
  <si>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</si>
  <si>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</si>
  <si>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</si>
  <si>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</si>
  <si>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</si>
  <si>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</si>
  <si>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</si>
  <si>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</si>
  <si>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</si>
  <si>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</si>
  <si>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</si>
  <si>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</si>
  <si>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</si>
  <si>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</si>
  <si>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</si>
  <si>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</si>
  <si>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</si>
  <si>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</si>
  <si>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</si>
  <si>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</si>
  <si>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</si>
  <si>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</si>
  <si>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</si>
  <si>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</si>
  <si>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</si>
  <si>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</si>
  <si>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</si>
  <si>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</si>
  <si>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</si>
  <si>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</si>
  <si>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</si>
  <si>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</si>
  <si>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</si>
  <si>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</si>
  <si>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</si>
  <si>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</si>
  <si>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</si>
  <si>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</si>
  <si>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</si>
  <si>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</si>
  <si>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</si>
  <si>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</si>
  <si>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</si>
  <si>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</si>
  <si>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</si>
  <si>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</si>
  <si>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</si>
  <si>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</si>
  <si>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</si>
  <si>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</si>
  <si>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</si>
  <si>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</si>
  <si>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</si>
  <si>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</si>
  <si>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</si>
  <si>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</si>
  <si>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</si>
  <si>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</si>
  <si>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</si>
  <si>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</si>
  <si>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</si>
  <si>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</si>
  <si>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</si>
  <si>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</si>
  <si>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</si>
  <si>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</si>
  <si>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</si>
  <si>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</si>
  <si>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</si>
  <si>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</si>
  <si>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</si>
  <si>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</si>
  <si>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</si>
  <si>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</si>
  <si>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</si>
  <si>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</si>
  <si>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</si>
  <si>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</si>
  <si>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</si>
  <si>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</si>
  <si>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</si>
  <si>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</si>
  <si>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</si>
  <si>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</si>
  <si>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</si>
  <si>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</si>
  <si>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</si>
  <si>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</si>
  <si>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</si>
  <si>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</si>
  <si>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</si>
  <si>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</si>
  <si>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</si>
  <si>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</si>
  <si>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</si>
  <si>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</si>
  <si>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</si>
  <si>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</si>
  <si>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</si>
  <si>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</si>
  <si>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</si>
  <si>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</si>
  <si>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</si>
  <si>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</si>
  <si>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</si>
  <si>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</si>
  <si>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</si>
  <si>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</si>
  <si>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</si>
  <si>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</si>
  <si>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</si>
  <si>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</si>
  <si>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</si>
  <si>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</si>
  <si>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</si>
  <si>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</si>
  <si>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</si>
  <si>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</si>
  <si>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</si>
  <si>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</si>
  <si>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</si>
  <si>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</si>
  <si>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</si>
  <si>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</si>
  <si>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</si>
  <si>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</si>
  <si>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</si>
  <si>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</si>
  <si>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</si>
  <si>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</si>
  <si>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</si>
  <si>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</si>
  <si>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</si>
  <si>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</si>
  <si>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</si>
  <si>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</si>
  <si>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</si>
  <si>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</si>
  <si>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</si>
  <si>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</si>
  <si>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</si>
  <si>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</si>
  <si>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</si>
  <si>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</si>
  <si>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</si>
  <si>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</si>
  <si>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</si>
  <si>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</si>
  <si>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</si>
  <si>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</si>
  <si>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</si>
  <si>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</si>
  <si>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</si>
  <si>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</si>
  <si>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</si>
  <si>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</si>
  <si>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</si>
  <si>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</si>
  <si>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</si>
  <si>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</si>
  <si>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</si>
  <si>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</si>
  <si>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</si>
  <si>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</si>
  <si>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</si>
  <si>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</si>
  <si>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</si>
  <si>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</si>
  <si>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</si>
  <si>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</si>
  <si>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</si>
  <si>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</si>
  <si>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</si>
  <si>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</si>
  <si>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</si>
  <si>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</si>
  <si>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</si>
  <si>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</si>
  <si>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</si>
  <si>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</si>
  <si>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</si>
  <si>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</si>
  <si>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</si>
  <si>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</si>
  <si>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</si>
  <si>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</si>
  <si>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</si>
  <si>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</si>
  <si>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</si>
  <si>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</si>
  <si>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</si>
  <si>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</si>
  <si>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</si>
  <si>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</si>
  <si>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</si>
  <si>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</si>
  <si>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</si>
  <si>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</si>
  <si>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</si>
  <si>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</si>
  <si>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</si>
  <si>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</si>
  <si>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</si>
  <si>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</si>
  <si>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</si>
  <si>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</si>
  <si>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</si>
  <si>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</si>
  <si>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</si>
  <si>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</si>
  <si>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</si>
  <si>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</si>
  <si>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</si>
  <si>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</si>
  <si>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</si>
  <si>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</si>
  <si>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</si>
  <si>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</si>
  <si>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</si>
  <si>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</si>
  <si>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</si>
  <si>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</si>
  <si>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</si>
  <si>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</si>
  <si>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</si>
  <si>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</si>
  <si>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</si>
  <si>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</si>
  <si>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</si>
  <si>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</si>
  <si>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</si>
  <si>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</si>
  <si>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</si>
  <si>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</si>
  <si>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</si>
  <si>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</si>
  <si>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</si>
  <si>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</si>
  <si>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</si>
  <si>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</si>
  <si>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</si>
  <si>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</si>
  <si>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</si>
  <si>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</si>
  <si>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</si>
  <si>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</si>
  <si>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</si>
  <si>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</si>
  <si>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</si>
  <si>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</si>
  <si>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</si>
  <si>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</si>
  <si>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</si>
  <si>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</si>
  <si>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</si>
  <si>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</si>
  <si>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</si>
  <si>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</si>
  <si>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</si>
  <si>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</si>
  <si>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</si>
  <si>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</si>
  <si>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</si>
  <si>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</si>
  <si>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</si>
  <si>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</si>
  <si>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</si>
  <si>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</si>
  <si>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</si>
  <si>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</si>
  <si>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</si>
  <si>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</si>
  <si>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</si>
  <si>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</si>
  <si>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</si>
  <si>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</si>
  <si>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</si>
  <si>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</si>
  <si>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</si>
  <si>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</si>
  <si>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</si>
  <si>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</si>
  <si>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</si>
  <si>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</si>
  <si>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</si>
  <si>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</si>
  <si>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</si>
  <si>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</si>
  <si>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</si>
  <si>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</si>
  <si>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</si>
  <si>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</si>
  <si>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</si>
  <si>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</si>
  <si>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</si>
  <si>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</si>
  <si>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</si>
  <si>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</si>
  <si>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</si>
  <si>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</si>
  <si>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</si>
  <si>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</si>
  <si>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</si>
  <si>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</si>
  <si>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</si>
  <si>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</si>
  <si>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</si>
  <si>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</si>
  <si>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</si>
  <si>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</si>
  <si>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</si>
  <si>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</si>
  <si>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</si>
  <si>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</si>
  <si>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</si>
  <si>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</si>
  <si>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</si>
  <si>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</si>
  <si>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</si>
  <si>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</si>
  <si>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</si>
  <si>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</si>
  <si>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</si>
  <si>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</si>
  <si>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</si>
  <si>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</si>
  <si>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</si>
  <si>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</si>
  <si>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</si>
  <si>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</si>
  <si>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</si>
  <si>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</si>
  <si>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</si>
  <si>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</si>
  <si>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</si>
  <si>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</si>
  <si>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</si>
  <si>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</si>
  <si>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</si>
  <si>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</si>
  <si>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</si>
  <si>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</si>
  <si>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</si>
  <si>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</si>
  <si>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</si>
  <si>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</si>
  <si>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</si>
  <si>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</si>
  <si>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</si>
  <si>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</si>
  <si>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</si>
  <si>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</si>
  <si>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</si>
  <si>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</si>
  <si>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</si>
  <si>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</si>
  <si>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</si>
  <si>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</si>
  <si>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</si>
  <si>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</si>
  <si>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</si>
  <si>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</si>
  <si>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</si>
  <si>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</si>
  <si>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</si>
  <si>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</si>
  <si>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</si>
  <si>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</si>
  <si>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</si>
  <si>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</si>
  <si>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</si>
  <si>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</si>
  <si>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</si>
  <si>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</si>
  <si>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</si>
  <si>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</si>
  <si>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</si>
  <si>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</si>
  <si>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</si>
  <si>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</si>
  <si>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</si>
  <si>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</si>
  <si>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</si>
  <si>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</si>
  <si>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</si>
  <si>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</si>
  <si>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</si>
  <si>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</si>
  <si>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</si>
  <si>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</si>
  <si>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</si>
  <si>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</si>
  <si>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</si>
  <si>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</si>
  <si>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</si>
  <si>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</si>
  <si>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</si>
  <si>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</si>
  <si>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</si>
  <si>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</si>
  <si>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</si>
  <si>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</si>
  <si>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</si>
  <si>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</si>
  <si>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</si>
  <si>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</si>
  <si>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</si>
  <si>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</si>
  <si>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</si>
  <si>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</si>
  <si>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</si>
  <si>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</si>
  <si>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</si>
  <si>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</si>
  <si>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</si>
  <si>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</si>
  <si>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</si>
  <si>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</si>
  <si>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</si>
  <si>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</si>
  <si>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</si>
  <si>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</si>
  <si>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</si>
  <si>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</si>
  <si>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</si>
  <si>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</si>
  <si>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</si>
  <si>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</si>
  <si>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</si>
  <si>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</si>
  <si>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</si>
  <si>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</si>
  <si>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</si>
  <si>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</si>
  <si>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</si>
  <si>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</si>
  <si>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</si>
  <si>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</si>
  <si>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</si>
  <si>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</si>
  <si>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</si>
  <si>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</si>
  <si>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</si>
  <si>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</si>
  <si>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</si>
  <si>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</si>
  <si>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</si>
  <si>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</si>
  <si>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</si>
  <si>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</si>
  <si>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</si>
  <si>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</si>
  <si>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</si>
  <si>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</si>
  <si>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</si>
  <si>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</si>
  <si>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</si>
  <si>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</si>
  <si>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</si>
  <si>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</si>
  <si>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</si>
  <si>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</si>
  <si>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</si>
  <si>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</si>
  <si>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</si>
  <si>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</si>
  <si>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</si>
  <si>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</si>
  <si>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</si>
  <si>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</si>
  <si>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</si>
  <si>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</si>
  <si>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</si>
  <si>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</si>
  <si>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</si>
  <si>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</si>
  <si>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</si>
  <si>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</si>
  <si>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</si>
  <si>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</si>
  <si>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</si>
  <si>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</si>
  <si>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</si>
  <si>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</si>
  <si>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</si>
  <si>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</si>
  <si>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</si>
  <si>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</si>
  <si>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</si>
  <si>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</si>
  <si>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</si>
  <si>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</si>
  <si>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</si>
  <si>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</si>
  <si>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</si>
  <si>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</si>
  <si>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</si>
  <si>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</si>
  <si>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</si>
  <si>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</si>
  <si>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</si>
  <si>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</si>
  <si>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</si>
  <si>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</si>
  <si>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</si>
  <si>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</si>
  <si>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</si>
  <si>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</si>
  <si>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</si>
  <si>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</si>
  <si>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</si>
  <si>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</si>
  <si>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</si>
  <si>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</si>
  <si>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</si>
  <si>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</si>
  <si>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</si>
  <si>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</si>
  <si>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</si>
  <si>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</si>
  <si>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</si>
  <si>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</si>
  <si>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</si>
  <si>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</si>
  <si>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</si>
  <si>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</si>
  <si>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</si>
  <si>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</si>
  <si>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</si>
  <si>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</si>
  <si>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</si>
  <si>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</si>
  <si>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</si>
  <si>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</si>
  <si>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</si>
  <si>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</si>
  <si>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</si>
  <si>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</si>
  <si>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</si>
  <si>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</si>
  <si>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</si>
  <si>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</si>
  <si>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</si>
  <si>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</si>
  <si>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</si>
  <si>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</si>
  <si>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</si>
  <si>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</si>
  <si>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</si>
  <si>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</si>
  <si>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</si>
  <si>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</si>
  <si>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</si>
  <si>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</si>
  <si>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</si>
  <si>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</si>
  <si>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</si>
  <si>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</si>
  <si>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</si>
  <si>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</si>
  <si>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</si>
  <si>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</si>
  <si>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</si>
  <si>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</si>
  <si>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</si>
  <si>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</si>
  <si>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</si>
  <si>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</si>
  <si>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</si>
  <si>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</si>
  <si>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</si>
  <si>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</si>
  <si>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</si>
  <si>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</si>
  <si>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</si>
  <si>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</si>
  <si>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</si>
  <si>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</si>
  <si>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</si>
  <si>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</si>
  <si>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</si>
  <si>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</si>
  <si>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</si>
  <si>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</si>
  <si>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</si>
  <si>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</si>
  <si>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</si>
  <si>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</si>
  <si>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</si>
  <si>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</si>
  <si>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</si>
  <si>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</si>
  <si>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</si>
  <si>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</si>
  <si>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</si>
  <si>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</si>
  <si>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</si>
  <si>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</si>
  <si>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</si>
  <si>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</si>
  <si>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</si>
  <si>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</si>
  <si>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</si>
  <si>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</si>
  <si>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</si>
  <si>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</si>
  <si>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</si>
  <si>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</si>
  <si>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</si>
  <si>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</si>
  <si>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</si>
  <si>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</si>
  <si>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</si>
  <si>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</si>
  <si>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</si>
  <si>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</si>
  <si>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</si>
  <si>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</si>
  <si>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</si>
  <si>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</si>
  <si>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</si>
  <si>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</si>
  <si>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</si>
  <si>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</si>
  <si>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</si>
  <si>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</si>
  <si>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31 европалет 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</si>
</sst>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45523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Понедельник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0.45833333333333331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68</v>
      </c>
      <c r="Y53" s="382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71.022222222222211</v>
      </c>
      <c r="BN53" s="64">
        <f t="shared" ref="BN53:BN58" si="8">IFERROR(Y53*I53/H53,"0")</f>
        <v>78.959999999999994</v>
      </c>
      <c r="BO53" s="64">
        <f t="shared" ref="BO53:BO58" si="9">IFERROR(1/J53*(X53/H53),"0")</f>
        <v>0.11243386243386241</v>
      </c>
      <c r="BP53" s="64">
        <f t="shared" ref="BP53:BP58" si="10">IFERROR(1/J53*(Y53/H53),"0")</f>
        <v>0.125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81</v>
      </c>
      <c r="Y55" s="382">
        <f t="shared" si="6"/>
        <v>89.6</v>
      </c>
      <c r="Z55" s="36">
        <f>IFERROR(IF(Y55=0,"",ROUNDUP(Y55/H55,0)*0.02175),"")</f>
        <v>0.17399999999999999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84.471428571428575</v>
      </c>
      <c r="BN55" s="64">
        <f t="shared" si="8"/>
        <v>93.440000000000012</v>
      </c>
      <c r="BO55" s="64">
        <f t="shared" si="9"/>
        <v>0.12914540816326531</v>
      </c>
      <c r="BP55" s="64">
        <f t="shared" si="10"/>
        <v>0.14285714285714285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13.528439153439153</v>
      </c>
      <c r="Y59" s="383">
        <f>IFERROR(Y53/H53,"0")+IFERROR(Y54/H54,"0")+IFERROR(Y55/H55,"0")+IFERROR(Y56/H56,"0")+IFERROR(Y57/H57,"0")+IFERROR(Y58/H58,"0")</f>
        <v>15</v>
      </c>
      <c r="Z59" s="383">
        <f>IFERROR(IF(Z53="",0,Z53),"0")+IFERROR(IF(Z54="",0,Z54),"0")+IFERROR(IF(Z55="",0,Z55),"0")+IFERROR(IF(Z56="",0,Z56),"0")+IFERROR(IF(Z57="",0,Z57),"0")+IFERROR(IF(Z58="",0,Z58),"0")</f>
        <v>0.32624999999999998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149</v>
      </c>
      <c r="Y60" s="383">
        <f>IFERROR(SUM(Y53:Y58),"0")</f>
        <v>165.2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195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203.66666666666666</v>
      </c>
      <c r="BN69" s="64">
        <f t="shared" si="13"/>
        <v>214.32</v>
      </c>
      <c r="BO69" s="64">
        <f t="shared" si="14"/>
        <v>0.32242063492063489</v>
      </c>
      <c r="BP69" s="64">
        <f t="shared" si="15"/>
        <v>0.33928571428571425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18.055555555555554</v>
      </c>
      <c r="Y74" s="383">
        <f>IFERROR(Y68/H68,"0")+IFERROR(Y69/H69,"0")+IFERROR(Y70/H70,"0")+IFERROR(Y71/H71,"0")+IFERROR(Y72/H72,"0")+IFERROR(Y73/H73,"0")</f>
        <v>19</v>
      </c>
      <c r="Z74" s="383">
        <f>IFERROR(IF(Z68="",0,Z68),"0")+IFERROR(IF(Z69="",0,Z69),"0")+IFERROR(IF(Z70="",0,Z70),"0")+IFERROR(IF(Z71="",0,Z71),"0")+IFERROR(IF(Z72="",0,Z72),"0")+IFERROR(IF(Z73="",0,Z73),"0")</f>
        <v>0.41324999999999995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195</v>
      </c>
      <c r="Y75" s="383">
        <f>IFERROR(SUM(Y68:Y73),"0")</f>
        <v>205.20000000000002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126</v>
      </c>
      <c r="Y77" s="382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131.6</v>
      </c>
      <c r="BN77" s="64">
        <f>IFERROR(Y77*I77/H77,"0")</f>
        <v>135.36000000000001</v>
      </c>
      <c r="BO77" s="64">
        <f>IFERROR(1/J77*(X77/H77),"0")</f>
        <v>0.20833333333333331</v>
      </c>
      <c r="BP77" s="64">
        <f>IFERROR(1/J77*(Y77/H77),"0")</f>
        <v>0.2142857142857143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11.666666666666666</v>
      </c>
      <c r="Y79" s="383">
        <f>IFERROR(Y77/H77,"0")+IFERROR(Y78/H78,"0")</f>
        <v>12.000000000000002</v>
      </c>
      <c r="Z79" s="383">
        <f>IFERROR(IF(Z77="",0,Z77),"0")+IFERROR(IF(Z78="",0,Z78),"0")</f>
        <v>0.26100000000000001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126</v>
      </c>
      <c r="Y80" s="383">
        <f>IFERROR(SUM(Y77:Y78),"0")</f>
        <v>129.60000000000002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4</v>
      </c>
      <c r="Y92" s="382">
        <f>IFERROR(IF(X92="",0,CEILING((X92/$H92),1)*$H92),"")</f>
        <v>5.4</v>
      </c>
      <c r="Z92" s="36">
        <f>IFERROR(IF(Y92=0,"",ROUNDUP(Y92/H92,0)*0.00753),"")</f>
        <v>2.2589999999999999E-2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4.5911111111111103</v>
      </c>
      <c r="BN92" s="64">
        <f>IFERROR(Y92*I92/H92,"0")</f>
        <v>6.1979999999999995</v>
      </c>
      <c r="BO92" s="64">
        <f>IFERROR(1/J92*(X92/H92),"0")</f>
        <v>1.4245014245014245E-2</v>
      </c>
      <c r="BP92" s="64">
        <f>IFERROR(1/J92*(Y92/H92),"0")</f>
        <v>1.9230769230769232E-2</v>
      </c>
    </row>
    <row r="93" spans="1:68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2.2222222222222223</v>
      </c>
      <c r="Y93" s="383">
        <f>IFERROR(Y91/H91,"0")+IFERROR(Y92/H92,"0")</f>
        <v>3</v>
      </c>
      <c r="Z93" s="383">
        <f>IFERROR(IF(Z91="",0,Z91),"0")+IFERROR(IF(Z92="",0,Z92),"0")</f>
        <v>2.2589999999999999E-2</v>
      </c>
      <c r="AA93" s="384"/>
      <c r="AB93" s="384"/>
      <c r="AC93" s="384"/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4</v>
      </c>
      <c r="Y94" s="383">
        <f>IFERROR(SUM(Y91:Y92),"0")</f>
        <v>5.4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69</v>
      </c>
      <c r="Y97" s="382">
        <f>IFERROR(IF(X97="",0,CEILING((X97/$H97),1)*$H97),"")</f>
        <v>75.600000000000009</v>
      </c>
      <c r="Z97" s="36">
        <f>IFERROR(IF(Y97=0,"",ROUNDUP(Y97/H97,0)*0.02175),"")</f>
        <v>0.19574999999999998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73.632857142857148</v>
      </c>
      <c r="BN97" s="64">
        <f>IFERROR(Y97*I97/H97,"0")</f>
        <v>80.676000000000016</v>
      </c>
      <c r="BO97" s="64">
        <f>IFERROR(1/J97*(X97/H97),"0")</f>
        <v>0.14668367346938774</v>
      </c>
      <c r="BP97" s="64">
        <f>IFERROR(1/J97*(Y97/H97),"0")</f>
        <v>0.1607142857142857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8.2142857142857135</v>
      </c>
      <c r="Y99" s="383">
        <f>IFERROR(Y96/H96,"0")+IFERROR(Y97/H97,"0")+IFERROR(Y98/H98,"0")</f>
        <v>9</v>
      </c>
      <c r="Z99" s="383">
        <f>IFERROR(IF(Z96="",0,Z96),"0")+IFERROR(IF(Z97="",0,Z97),"0")+IFERROR(IF(Z98="",0,Z98),"0")</f>
        <v>0.19574999999999998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69</v>
      </c>
      <c r="Y100" s="383">
        <f>IFERROR(SUM(Y96:Y98),"0")</f>
        <v>75.600000000000009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160</v>
      </c>
      <c r="Y103" s="382">
        <f>IFERROR(IF(X103="",0,CEILING((X103/$H103),1)*$H103),"")</f>
        <v>162</v>
      </c>
      <c r="Z103" s="36">
        <f>IFERROR(IF(Y103=0,"",ROUNDUP(Y103/H103,0)*0.02175),"")</f>
        <v>0.32624999999999998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167.11111111111109</v>
      </c>
      <c r="BN103" s="64">
        <f>IFERROR(Y103*I103/H103,"0")</f>
        <v>169.2</v>
      </c>
      <c r="BO103" s="64">
        <f>IFERROR(1/J103*(X103/H103),"0")</f>
        <v>0.26455026455026448</v>
      </c>
      <c r="BP103" s="64">
        <f>IFERROR(1/J103*(Y103/H103),"0")</f>
        <v>0.26785714285714279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43</v>
      </c>
      <c r="Y105" s="382">
        <f>IFERROR(IF(X105="",0,CEILING((X105/$H105),1)*$H105),"")</f>
        <v>45</v>
      </c>
      <c r="Z105" s="36">
        <f>IFERROR(IF(Y105=0,"",ROUNDUP(Y105/H105,0)*0.00937),"")</f>
        <v>9.3700000000000006E-2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45.006666666666668</v>
      </c>
      <c r="BN105" s="64">
        <f>IFERROR(Y105*I105/H105,"0")</f>
        <v>47.099999999999994</v>
      </c>
      <c r="BO105" s="64">
        <f>IFERROR(1/J105*(X105/H105),"0")</f>
        <v>7.9629629629629634E-2</v>
      </c>
      <c r="BP105" s="64">
        <f>IFERROR(1/J105*(Y105/H105),"0")</f>
        <v>8.3333333333333329E-2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24.370370370370367</v>
      </c>
      <c r="Y106" s="383">
        <f>IFERROR(Y103/H103,"0")+IFERROR(Y104/H104,"0")+IFERROR(Y105/H105,"0")</f>
        <v>25</v>
      </c>
      <c r="Z106" s="383">
        <f>IFERROR(IF(Z103="",0,Z103),"0")+IFERROR(IF(Z104="",0,Z104),"0")+IFERROR(IF(Z105="",0,Z105),"0")</f>
        <v>0.41994999999999999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203</v>
      </c>
      <c r="Y107" s="383">
        <f>IFERROR(SUM(Y103:Y105),"0")</f>
        <v>207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41</v>
      </c>
      <c r="Y110" s="382">
        <f>IFERROR(IF(X110="",0,CEILING((X110/$H110),1)*$H110),"")</f>
        <v>42</v>
      </c>
      <c r="Z110" s="36">
        <f>IFERROR(IF(Y110=0,"",ROUNDUP(Y110/H110,0)*0.02175),"")</f>
        <v>0.10874999999999999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43.752857142857138</v>
      </c>
      <c r="BN110" s="64">
        <f>IFERROR(Y110*I110/H110,"0")</f>
        <v>44.82</v>
      </c>
      <c r="BO110" s="64">
        <f>IFERROR(1/J110*(X110/H110),"0")</f>
        <v>8.7159863945578217E-2</v>
      </c>
      <c r="BP110" s="64">
        <f>IFERROR(1/J110*(Y110/H110),"0")</f>
        <v>8.9285714285714274E-2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39</v>
      </c>
      <c r="Y111" s="382">
        <f>IFERROR(IF(X111="",0,CEILING((X111/$H111),1)*$H111),"")</f>
        <v>40.5</v>
      </c>
      <c r="Z111" s="36">
        <f>IFERROR(IF(Y111=0,"",ROUNDUP(Y111/H111,0)*0.00753),"")</f>
        <v>0.11295000000000001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42.928888888888885</v>
      </c>
      <c r="BN111" s="64">
        <f>IFERROR(Y111*I111/H111,"0")</f>
        <v>44.58</v>
      </c>
      <c r="BO111" s="64">
        <f>IFERROR(1/J111*(X111/H111),"0")</f>
        <v>9.2592592592592574E-2</v>
      </c>
      <c r="BP111" s="64">
        <f>IFERROR(1/J111*(Y111/H111),"0")</f>
        <v>9.6153846153846145E-2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19.325396825396822</v>
      </c>
      <c r="Y114" s="383">
        <f>IFERROR(Y109/H109,"0")+IFERROR(Y110/H110,"0")+IFERROR(Y111/H111,"0")+IFERROR(Y112/H112,"0")+IFERROR(Y113/H113,"0")</f>
        <v>20</v>
      </c>
      <c r="Z114" s="383">
        <f>IFERROR(IF(Z109="",0,Z109),"0")+IFERROR(IF(Z110="",0,Z110),"0")+IFERROR(IF(Z111="",0,Z111),"0")+IFERROR(IF(Z112="",0,Z112),"0")+IFERROR(IF(Z113="",0,Z113),"0")</f>
        <v>0.22170000000000001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80</v>
      </c>
      <c r="Y115" s="383">
        <f>IFERROR(SUM(Y109:Y113),"0")</f>
        <v>82.5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107</v>
      </c>
      <c r="Y119" s="382">
        <f>IFERROR(IF(X119="",0,CEILING((X119/$H119),1)*$H119),"")</f>
        <v>112</v>
      </c>
      <c r="Z119" s="36">
        <f>IFERROR(IF(Y119=0,"",ROUNDUP(Y119/H119,0)*0.02175),"")</f>
        <v>0.21749999999999997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111.58571428571429</v>
      </c>
      <c r="BN119" s="64">
        <f>IFERROR(Y119*I119/H119,"0")</f>
        <v>116.8</v>
      </c>
      <c r="BO119" s="64">
        <f>IFERROR(1/J119*(X119/H119),"0")</f>
        <v>0.17059948979591835</v>
      </c>
      <c r="BP119" s="64">
        <f>IFERROR(1/J119*(Y119/H119),"0")</f>
        <v>0.17857142857142855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9.5535714285714288</v>
      </c>
      <c r="Y123" s="383">
        <f>IFERROR(Y118/H118,"0")+IFERROR(Y119/H119,"0")+IFERROR(Y120/H120,"0")+IFERROR(Y121/H121,"0")+IFERROR(Y122/H122,"0")</f>
        <v>10</v>
      </c>
      <c r="Z123" s="383">
        <f>IFERROR(IF(Z118="",0,Z118),"0")+IFERROR(IF(Z119="",0,Z119),"0")+IFERROR(IF(Z120="",0,Z120),"0")+IFERROR(IF(Z121="",0,Z121),"0")+IFERROR(IF(Z122="",0,Z122),"0")</f>
        <v>0.21749999999999997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107</v>
      </c>
      <c r="Y124" s="383">
        <f>IFERROR(SUM(Y118:Y122),"0")</f>
        <v>112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122</v>
      </c>
      <c r="Y133" s="382">
        <f t="shared" si="21"/>
        <v>126</v>
      </c>
      <c r="Z133" s="36">
        <f>IFERROR(IF(Y133=0,"",ROUNDUP(Y133/H133,0)*0.02175),"")</f>
        <v>0.32624999999999998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130.10428571428571</v>
      </c>
      <c r="BN133" s="64">
        <f t="shared" si="23"/>
        <v>134.37</v>
      </c>
      <c r="BO133" s="64">
        <f t="shared" si="24"/>
        <v>0.25935374149659862</v>
      </c>
      <c r="BP133" s="64">
        <f t="shared" si="25"/>
        <v>0.26785714285714285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156</v>
      </c>
      <c r="Y135" s="382">
        <f t="shared" si="21"/>
        <v>156.60000000000002</v>
      </c>
      <c r="Z135" s="36">
        <f>IFERROR(IF(Y135=0,"",ROUNDUP(Y135/H135,0)*0.00753),"")</f>
        <v>0.43674000000000002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171.71555555555554</v>
      </c>
      <c r="BN135" s="64">
        <f t="shared" si="23"/>
        <v>172.37600000000003</v>
      </c>
      <c r="BO135" s="64">
        <f t="shared" si="24"/>
        <v>0.37037037037037029</v>
      </c>
      <c r="BP135" s="64">
        <f t="shared" si="25"/>
        <v>0.37179487179487181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72.30158730158729</v>
      </c>
      <c r="Y138" s="383">
        <f>IFERROR(Y132/H132,"0")+IFERROR(Y133/H133,"0")+IFERROR(Y134/H134,"0")+IFERROR(Y135/H135,"0")+IFERROR(Y136/H136,"0")+IFERROR(Y137/H137,"0")</f>
        <v>73</v>
      </c>
      <c r="Z138" s="383">
        <f>IFERROR(IF(Z132="",0,Z132),"0")+IFERROR(IF(Z133="",0,Z133),"0")+IFERROR(IF(Z134="",0,Z134),"0")+IFERROR(IF(Z135="",0,Z135),"0")+IFERROR(IF(Z136="",0,Z136),"0")+IFERROR(IF(Z137="",0,Z137),"0")</f>
        <v>0.76299000000000006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278</v>
      </c>
      <c r="Y139" s="383">
        <f>IFERROR(SUM(Y132:Y137),"0")</f>
        <v>282.60000000000002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29</v>
      </c>
      <c r="Y187" s="382">
        <f t="shared" si="26"/>
        <v>29.400000000000002</v>
      </c>
      <c r="Z187" s="36">
        <f>IFERROR(IF(Y187=0,"",ROUNDUP(Y187/H187,0)*0.00753),"")</f>
        <v>5.271E-2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30.380952380952383</v>
      </c>
      <c r="BN187" s="64">
        <f t="shared" si="28"/>
        <v>30.8</v>
      </c>
      <c r="BO187" s="64">
        <f t="shared" si="29"/>
        <v>4.4261294261294257E-2</v>
      </c>
      <c r="BP187" s="64">
        <f t="shared" si="30"/>
        <v>4.4871794871794872E-2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50</v>
      </c>
      <c r="Y188" s="382">
        <f t="shared" si="26"/>
        <v>50.400000000000006</v>
      </c>
      <c r="Z188" s="36">
        <f>IFERROR(IF(Y188=0,"",ROUNDUP(Y188/H188,0)*0.00502),"")</f>
        <v>0.12048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53.095238095238095</v>
      </c>
      <c r="BN188" s="64">
        <f t="shared" si="28"/>
        <v>53.52</v>
      </c>
      <c r="BO188" s="64">
        <f t="shared" si="29"/>
        <v>0.10175010175010177</v>
      </c>
      <c r="BP188" s="64">
        <f t="shared" si="30"/>
        <v>0.10256410256410257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57</v>
      </c>
      <c r="Y190" s="382">
        <f t="shared" si="26"/>
        <v>58.800000000000004</v>
      </c>
      <c r="Z190" s="36">
        <f>IFERROR(IF(Y190=0,"",ROUNDUP(Y190/H190,0)*0.00502),"")</f>
        <v>0.14056000000000002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59.714285714285715</v>
      </c>
      <c r="BN190" s="64">
        <f t="shared" si="28"/>
        <v>61.6</v>
      </c>
      <c r="BO190" s="64">
        <f t="shared" si="29"/>
        <v>0.115995115995116</v>
      </c>
      <c r="BP190" s="64">
        <f t="shared" si="30"/>
        <v>0.11965811965811968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57.857142857142861</v>
      </c>
      <c r="Y193" s="383">
        <f>IFERROR(Y185/H185,"0")+IFERROR(Y186/H186,"0")+IFERROR(Y187/H187,"0")+IFERROR(Y188/H188,"0")+IFERROR(Y189/H189,"0")+IFERROR(Y190/H190,"0")+IFERROR(Y191/H191,"0")+IFERROR(Y192/H192,"0")</f>
        <v>59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0.31375000000000003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136</v>
      </c>
      <c r="Y194" s="383">
        <f>IFERROR(SUM(Y185:Y192),"0")</f>
        <v>138.60000000000002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110</v>
      </c>
      <c r="Y207" s="382">
        <f t="shared" ref="Y207:Y214" si="31">IFERROR(IF(X207="",0,CEILING((X207/$H207),1)*$H207),"")</f>
        <v>113.4</v>
      </c>
      <c r="Z207" s="36">
        <f>IFERROR(IF(Y207=0,"",ROUNDUP(Y207/H207,0)*0.00937),"")</f>
        <v>0.19677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114.27777777777777</v>
      </c>
      <c r="BN207" s="64">
        <f t="shared" ref="BN207:BN214" si="33">IFERROR(Y207*I207/H207,"0")</f>
        <v>117.81</v>
      </c>
      <c r="BO207" s="64">
        <f t="shared" ref="BO207:BO214" si="34">IFERROR(1/J207*(X207/H207),"0")</f>
        <v>0.16975308641975309</v>
      </c>
      <c r="BP207" s="64">
        <f t="shared" ref="BP207:BP214" si="35">IFERROR(1/J207*(Y207/H207),"0")</f>
        <v>0.17499999999999999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58</v>
      </c>
      <c r="Y208" s="382">
        <f t="shared" si="31"/>
        <v>59.400000000000006</v>
      </c>
      <c r="Z208" s="36">
        <f>IFERROR(IF(Y208=0,"",ROUNDUP(Y208/H208,0)*0.00937),"")</f>
        <v>0.10306999999999999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60.255555555555553</v>
      </c>
      <c r="BN208" s="64">
        <f t="shared" si="33"/>
        <v>61.71</v>
      </c>
      <c r="BO208" s="64">
        <f t="shared" si="34"/>
        <v>8.9506172839506168E-2</v>
      </c>
      <c r="BP208" s="64">
        <f t="shared" si="35"/>
        <v>9.166666666666666E-2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31.111111111111111</v>
      </c>
      <c r="Y215" s="383">
        <f>IFERROR(Y207/H207,"0")+IFERROR(Y208/H208,"0")+IFERROR(Y209/H209,"0")+IFERROR(Y210/H210,"0")+IFERROR(Y211/H211,"0")+IFERROR(Y212/H212,"0")+IFERROR(Y213/H213,"0")+IFERROR(Y214/H214,"0")</f>
        <v>32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0.29984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168</v>
      </c>
      <c r="Y216" s="383">
        <f>IFERROR(SUM(Y207:Y214),"0")</f>
        <v>172.8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103</v>
      </c>
      <c r="Y221" s="382">
        <f t="shared" si="36"/>
        <v>104.39999999999999</v>
      </c>
      <c r="Z221" s="36">
        <f>IFERROR(IF(Y221=0,"",ROUNDUP(Y221/H221,0)*0.02175),"")</f>
        <v>0.26100000000000001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109.67724137931035</v>
      </c>
      <c r="BN221" s="64">
        <f t="shared" si="38"/>
        <v>111.16799999999999</v>
      </c>
      <c r="BO221" s="64">
        <f t="shared" si="39"/>
        <v>0.2114121510673235</v>
      </c>
      <c r="BP221" s="64">
        <f t="shared" si="40"/>
        <v>0.21428571428571427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132</v>
      </c>
      <c r="Y222" s="382">
        <f t="shared" si="36"/>
        <v>132</v>
      </c>
      <c r="Z222" s="36">
        <f t="shared" ref="Z222:Z228" si="41">IFERROR(IF(Y222=0,"",ROUNDUP(Y222/H222,0)*0.00753),"")</f>
        <v>0.41415000000000002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147.94999999999999</v>
      </c>
      <c r="BN222" s="64">
        <f t="shared" si="38"/>
        <v>147.94999999999999</v>
      </c>
      <c r="BO222" s="64">
        <f t="shared" si="39"/>
        <v>0.35256410256410253</v>
      </c>
      <c r="BP222" s="64">
        <f t="shared" si="40"/>
        <v>0.35256410256410253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171</v>
      </c>
      <c r="Y224" s="382">
        <f t="shared" si="36"/>
        <v>172.79999999999998</v>
      </c>
      <c r="Z224" s="36">
        <f t="shared" si="41"/>
        <v>0.54215999999999998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190.38000000000002</v>
      </c>
      <c r="BN224" s="64">
        <f t="shared" si="38"/>
        <v>192.38399999999999</v>
      </c>
      <c r="BO224" s="64">
        <f t="shared" si="39"/>
        <v>0.45673076923076922</v>
      </c>
      <c r="BP224" s="64">
        <f t="shared" si="40"/>
        <v>0.46153846153846151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146</v>
      </c>
      <c r="Y225" s="382">
        <f t="shared" si="36"/>
        <v>146.4</v>
      </c>
      <c r="Z225" s="36">
        <f t="shared" si="41"/>
        <v>0.45933000000000002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162.54666666666668</v>
      </c>
      <c r="BN225" s="64">
        <f t="shared" si="38"/>
        <v>162.99200000000002</v>
      </c>
      <c r="BO225" s="64">
        <f t="shared" si="39"/>
        <v>0.38995726495726496</v>
      </c>
      <c r="BP225" s="64">
        <f t="shared" si="40"/>
        <v>0.39102564102564108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8</v>
      </c>
      <c r="Y227" s="382">
        <f t="shared" si="36"/>
        <v>9.6</v>
      </c>
      <c r="Z227" s="36">
        <f t="shared" si="41"/>
        <v>3.0120000000000001E-2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8.9066666666666681</v>
      </c>
      <c r="BN227" s="64">
        <f t="shared" si="38"/>
        <v>10.688000000000001</v>
      </c>
      <c r="BO227" s="64">
        <f t="shared" si="39"/>
        <v>2.1367521367521368E-2</v>
      </c>
      <c r="BP227" s="64">
        <f t="shared" si="40"/>
        <v>2.564102564102564E-2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111</v>
      </c>
      <c r="Y228" s="382">
        <f t="shared" si="36"/>
        <v>112.8</v>
      </c>
      <c r="Z228" s="36">
        <f t="shared" si="41"/>
        <v>0.35391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123.8575</v>
      </c>
      <c r="BN228" s="64">
        <f t="shared" si="38"/>
        <v>125.866</v>
      </c>
      <c r="BO228" s="64">
        <f t="shared" si="39"/>
        <v>0.29647435897435898</v>
      </c>
      <c r="BP228" s="64">
        <f t="shared" si="40"/>
        <v>0.30128205128205127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248.5057471264368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251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2.06067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671</v>
      </c>
      <c r="Y230" s="383">
        <f>IFERROR(SUM(Y218:Y228),"0")</f>
        <v>677.99999999999989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8</v>
      </c>
      <c r="Y236" s="382">
        <f>IFERROR(IF(X236="",0,CEILING((X236/$H236),1)*$H236),"")</f>
        <v>9.6</v>
      </c>
      <c r="Z236" s="36">
        <f>IFERROR(IF(Y236=0,"",ROUNDUP(Y236/H236,0)*0.00753),"")</f>
        <v>3.0120000000000001E-2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8.9066666666666681</v>
      </c>
      <c r="BN236" s="64">
        <f>IFERROR(Y236*I236/H236,"0")</f>
        <v>10.688000000000001</v>
      </c>
      <c r="BO236" s="64">
        <f>IFERROR(1/J236*(X236/H236),"0")</f>
        <v>2.1367521367521368E-2</v>
      </c>
      <c r="BP236" s="64">
        <f>IFERROR(1/J236*(Y236/H236),"0")</f>
        <v>2.564102564102564E-2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3.3333333333333335</v>
      </c>
      <c r="Y237" s="383">
        <f>IFERROR(Y232/H232,"0")+IFERROR(Y233/H233,"0")+IFERROR(Y234/H234,"0")+IFERROR(Y235/H235,"0")+IFERROR(Y236/H236,"0")</f>
        <v>4</v>
      </c>
      <c r="Z237" s="383">
        <f>IFERROR(IF(Z232="",0,Z232),"0")+IFERROR(IF(Z233="",0,Z233),"0")+IFERROR(IF(Z234="",0,Z234),"0")+IFERROR(IF(Z235="",0,Z235),"0")+IFERROR(IF(Z236="",0,Z236),"0")</f>
        <v>3.0120000000000001E-2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8</v>
      </c>
      <c r="Y238" s="383">
        <f>IFERROR(SUM(Y232:Y236),"0")</f>
        <v>9.6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32</v>
      </c>
      <c r="Y245" s="382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33.324137931034485</v>
      </c>
      <c r="BN245" s="64">
        <f t="shared" si="44"/>
        <v>36.239999999999995</v>
      </c>
      <c r="BO245" s="64">
        <f t="shared" si="45"/>
        <v>4.9261083743842367E-2</v>
      </c>
      <c r="BP245" s="64">
        <f t="shared" si="46"/>
        <v>5.3571428571428568E-2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34</v>
      </c>
      <c r="Y248" s="382">
        <f t="shared" si="42"/>
        <v>36</v>
      </c>
      <c r="Z248" s="36">
        <f>IFERROR(IF(Y248=0,"",ROUNDUP(Y248/H248,0)*0.00937),"")</f>
        <v>8.4330000000000002E-2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36.04</v>
      </c>
      <c r="BN248" s="64">
        <f t="shared" si="44"/>
        <v>38.160000000000004</v>
      </c>
      <c r="BO248" s="64">
        <f t="shared" si="45"/>
        <v>7.0833333333333331E-2</v>
      </c>
      <c r="BP248" s="64">
        <f t="shared" si="46"/>
        <v>7.4999999999999997E-2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11.258620689655173</v>
      </c>
      <c r="Y249" s="383">
        <f>IFERROR(Y241/H241,"0")+IFERROR(Y242/H242,"0")+IFERROR(Y243/H243,"0")+IFERROR(Y244/H244,"0")+IFERROR(Y245/H245,"0")+IFERROR(Y246/H246,"0")+IFERROR(Y247/H247,"0")+IFERROR(Y248/H248,"0")</f>
        <v>12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0.14957999999999999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66</v>
      </c>
      <c r="Y250" s="383">
        <f>IFERROR(SUM(Y241:Y248),"0")</f>
        <v>70.8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21</v>
      </c>
      <c r="Y257" s="382">
        <f t="shared" si="47"/>
        <v>24</v>
      </c>
      <c r="Z257" s="36">
        <f>IFERROR(IF(Y257=0,"",ROUNDUP(Y257/H257,0)*0.00937),"")</f>
        <v>5.6219999999999999E-2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22.26</v>
      </c>
      <c r="BN257" s="64">
        <f t="shared" si="49"/>
        <v>25.44</v>
      </c>
      <c r="BO257" s="64">
        <f t="shared" si="50"/>
        <v>4.3749999999999997E-2</v>
      </c>
      <c r="BP257" s="64">
        <f t="shared" si="51"/>
        <v>0.05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5.25</v>
      </c>
      <c r="Y261" s="383">
        <f>IFERROR(Y253/H253,"0")+IFERROR(Y254/H254,"0")+IFERROR(Y255/H255,"0")+IFERROR(Y256/H256,"0")+IFERROR(Y257/H257,"0")+IFERROR(Y258/H258,"0")+IFERROR(Y259/H259,"0")+IFERROR(Y260/H260,"0")</f>
        <v>6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5.6219999999999999E-2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21</v>
      </c>
      <c r="Y262" s="383">
        <f>IFERROR(SUM(Y253:Y260),"0")</f>
        <v>24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174</v>
      </c>
      <c r="Y288" s="382">
        <f>IFERROR(IF(X288="",0,CEILING((X288/$H288),1)*$H288),"")</f>
        <v>175.2</v>
      </c>
      <c r="Z288" s="36">
        <f>IFERROR(IF(Y288=0,"",ROUNDUP(Y288/H288,0)*0.00753),"")</f>
        <v>0.54969000000000001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193.72000000000003</v>
      </c>
      <c r="BN288" s="64">
        <f>IFERROR(Y288*I288/H288,"0")</f>
        <v>195.05599999999998</v>
      </c>
      <c r="BO288" s="64">
        <f>IFERROR(1/J288*(X288/H288),"0")</f>
        <v>0.4647435897435897</v>
      </c>
      <c r="BP288" s="64">
        <f>IFERROR(1/J288*(Y288/H288),"0")</f>
        <v>0.46794871794871795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208</v>
      </c>
      <c r="Y289" s="382">
        <f>IFERROR(IF(X289="",0,CEILING((X289/$H289),1)*$H289),"")</f>
        <v>208.79999999999998</v>
      </c>
      <c r="Z289" s="36">
        <f>IFERROR(IF(Y289=0,"",ROUNDUP(Y289/H289,0)*0.00753),"")</f>
        <v>0.65510999999999997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225.33333333333337</v>
      </c>
      <c r="BN289" s="64">
        <f>IFERROR(Y289*I289/H289,"0")</f>
        <v>226.20000000000002</v>
      </c>
      <c r="BO289" s="64">
        <f>IFERROR(1/J289*(X289/H289),"0")</f>
        <v>0.55555555555555558</v>
      </c>
      <c r="BP289" s="64">
        <f>IFERROR(1/J289*(Y289/H289),"0")</f>
        <v>0.55769230769230771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159.16666666666669</v>
      </c>
      <c r="Y291" s="383">
        <f>IFERROR(Y286/H286,"0")+IFERROR(Y287/H287,"0")+IFERROR(Y288/H288,"0")+IFERROR(Y289/H289,"0")+IFERROR(Y290/H290,"0")</f>
        <v>160</v>
      </c>
      <c r="Z291" s="383">
        <f>IFERROR(IF(Z286="",0,Z286),"0")+IFERROR(IF(Z287="",0,Z287),"0")+IFERROR(IF(Z288="",0,Z288),"0")+IFERROR(IF(Z289="",0,Z289),"0")+IFERROR(IF(Z290="",0,Z290),"0")</f>
        <v>1.2048000000000001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382</v>
      </c>
      <c r="Y292" s="383">
        <f>IFERROR(SUM(Y286:Y290),"0")</f>
        <v>384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276</v>
      </c>
      <c r="Y337" s="382">
        <f>IFERROR(IF(X337="",0,CEILING((X337/$H337),1)*$H337),"")</f>
        <v>280.8</v>
      </c>
      <c r="Z337" s="36">
        <f>IFERROR(IF(Y337=0,"",ROUNDUP(Y337/H337,0)*0.02175),"")</f>
        <v>0.78299999999999992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295.95692307692315</v>
      </c>
      <c r="BN337" s="64">
        <f>IFERROR(Y337*I337/H337,"0")</f>
        <v>301.10400000000004</v>
      </c>
      <c r="BO337" s="64">
        <f>IFERROR(1/J337*(X337/H337),"0")</f>
        <v>0.63186813186813184</v>
      </c>
      <c r="BP337" s="64">
        <f>IFERROR(1/J337*(Y337/H337),"0")</f>
        <v>0.64285714285714279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35.384615384615387</v>
      </c>
      <c r="Y339" s="383">
        <f>IFERROR(Y336/H336,"0")+IFERROR(Y337/H337,"0")+IFERROR(Y338/H338,"0")</f>
        <v>36</v>
      </c>
      <c r="Z339" s="383">
        <f>IFERROR(IF(Z336="",0,Z336),"0")+IFERROR(IF(Z337="",0,Z337),"0")+IFERROR(IF(Z338="",0,Z338),"0")</f>
        <v>0.78299999999999992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276</v>
      </c>
      <c r="Y340" s="383">
        <f>IFERROR(SUM(Y336:Y338),"0")</f>
        <v>280.8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13</v>
      </c>
      <c r="Y356" s="382">
        <f>IFERROR(IF(X356="",0,CEILING((X356/$H356),1)*$H356),"")</f>
        <v>14.4</v>
      </c>
      <c r="Z356" s="36">
        <f>IFERROR(IF(Y356=0,"",ROUNDUP(Y356/H356,0)*0.00753),"")</f>
        <v>6.0240000000000002E-2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14.791111111111112</v>
      </c>
      <c r="BN356" s="64">
        <f>IFERROR(Y356*I356/H356,"0")</f>
        <v>16.384</v>
      </c>
      <c r="BO356" s="64">
        <f>IFERROR(1/J356*(X356/H356),"0")</f>
        <v>4.6296296296296294E-2</v>
      </c>
      <c r="BP356" s="64">
        <f>IFERROR(1/J356*(Y356/H356),"0")</f>
        <v>5.128205128205128E-2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7.2222222222222223</v>
      </c>
      <c r="Y357" s="383">
        <f>IFERROR(Y356/H356,"0")</f>
        <v>8</v>
      </c>
      <c r="Z357" s="383">
        <f>IFERROR(IF(Z356="",0,Z356),"0")</f>
        <v>6.0240000000000002E-2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13</v>
      </c>
      <c r="Y358" s="383">
        <f>IFERROR(SUM(Y356:Y356),"0")</f>
        <v>14.4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1511</v>
      </c>
      <c r="Y368" s="382">
        <f t="shared" ref="Y368:Y376" si="62">IFERROR(IF(X368="",0,CEILING((X368/$H368),1)*$H368),"")</f>
        <v>1515</v>
      </c>
      <c r="Z368" s="36">
        <f>IFERROR(IF(Y368=0,"",ROUNDUP(Y368/H368,0)*0.02175),"")</f>
        <v>2.1967499999999998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1559.3519999999999</v>
      </c>
      <c r="BN368" s="64">
        <f t="shared" ref="BN368:BN376" si="64">IFERROR(Y368*I368/H368,"0")</f>
        <v>1563.48</v>
      </c>
      <c r="BO368" s="64">
        <f t="shared" ref="BO368:BO376" si="65">IFERROR(1/J368*(X368/H368),"0")</f>
        <v>2.098611111111111</v>
      </c>
      <c r="BP368" s="64">
        <f t="shared" ref="BP368:BP376" si="66">IFERROR(1/J368*(Y368/H368),"0")</f>
        <v>2.1041666666666665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0</v>
      </c>
      <c r="Y370" s="382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1354</v>
      </c>
      <c r="Y372" s="382">
        <f t="shared" si="62"/>
        <v>1365</v>
      </c>
      <c r="Z372" s="36">
        <f>IFERROR(IF(Y372=0,"",ROUNDUP(Y372/H372,0)*0.02175),"")</f>
        <v>1.97925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1397.3280000000002</v>
      </c>
      <c r="BN372" s="64">
        <f t="shared" si="64"/>
        <v>1408.68</v>
      </c>
      <c r="BO372" s="64">
        <f t="shared" si="65"/>
        <v>1.8805555555555555</v>
      </c>
      <c r="BP372" s="64">
        <f t="shared" si="66"/>
        <v>1.8958333333333333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191</v>
      </c>
      <c r="Y377" s="383">
        <f>IFERROR(Y368/H368,"0")+IFERROR(Y369/H369,"0")+IFERROR(Y370/H370,"0")+IFERROR(Y371/H371,"0")+IFERROR(Y372/H372,"0")+IFERROR(Y373/H373,"0")+IFERROR(Y374/H374,"0")+IFERROR(Y375/H375,"0")+IFERROR(Y376/H376,"0")</f>
        <v>192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4.1760000000000002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2865</v>
      </c>
      <c r="Y378" s="383">
        <f>IFERROR(SUM(Y368:Y376),"0")</f>
        <v>2880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3681</v>
      </c>
      <c r="Y380" s="382">
        <f>IFERROR(IF(X380="",0,CEILING((X380/$H380),1)*$H380),"")</f>
        <v>3690</v>
      </c>
      <c r="Z380" s="36">
        <f>IFERROR(IF(Y380=0,"",ROUNDUP(Y380/H380,0)*0.02175),"")</f>
        <v>5.3504999999999994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3798.7920000000004</v>
      </c>
      <c r="BN380" s="64">
        <f>IFERROR(Y380*I380/H380,"0")</f>
        <v>3808.0800000000004</v>
      </c>
      <c r="BO380" s="64">
        <f>IFERROR(1/J380*(X380/H380),"0")</f>
        <v>5.1124999999999998</v>
      </c>
      <c r="BP380" s="64">
        <f>IFERROR(1/J380*(Y380/H380),"0")</f>
        <v>5.125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245.4</v>
      </c>
      <c r="Y382" s="383">
        <f>IFERROR(Y380/H380,"0")+IFERROR(Y381/H381,"0")</f>
        <v>246</v>
      </c>
      <c r="Z382" s="383">
        <f>IFERROR(IF(Z380="",0,Z380),"0")+IFERROR(IF(Z381="",0,Z381),"0")</f>
        <v>5.3504999999999994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3681</v>
      </c>
      <c r="Y383" s="383">
        <f>IFERROR(SUM(Y380:Y381),"0")</f>
        <v>3690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2194</v>
      </c>
      <c r="Y410" s="382">
        <f>IFERROR(IF(X410="",0,CEILING((X410/$H410),1)*$H410),"")</f>
        <v>2199.6</v>
      </c>
      <c r="Z410" s="36">
        <f>IFERROR(IF(Y410=0,"",ROUNDUP(Y410/H410,0)*0.02175),"")</f>
        <v>6.1334999999999997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2352.6430769230774</v>
      </c>
      <c r="BN410" s="64">
        <f>IFERROR(Y410*I410/H410,"0")</f>
        <v>2358.6480000000001</v>
      </c>
      <c r="BO410" s="64">
        <f>IFERROR(1/J410*(X410/H410),"0")</f>
        <v>5.0228937728937728</v>
      </c>
      <c r="BP410" s="64">
        <f>IFERROR(1/J410*(Y410/H410),"0")</f>
        <v>5.0357142857142856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281.28205128205127</v>
      </c>
      <c r="Y415" s="383">
        <f>IFERROR(Y410/H410,"0")+IFERROR(Y411/H411,"0")+IFERROR(Y412/H412,"0")+IFERROR(Y413/H413,"0")+IFERROR(Y414/H414,"0")</f>
        <v>282</v>
      </c>
      <c r="Z415" s="383">
        <f>IFERROR(IF(Z410="",0,Z410),"0")+IFERROR(IF(Z411="",0,Z411),"0")+IFERROR(IF(Z412="",0,Z412),"0")+IFERROR(IF(Z413="",0,Z413),"0")+IFERROR(IF(Z414="",0,Z414),"0")</f>
        <v>6.1334999999999997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2194</v>
      </c>
      <c r="Y416" s="383">
        <f>IFERROR(SUM(Y410:Y414),"0")</f>
        <v>2199.6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77</v>
      </c>
      <c r="Y431" s="382">
        <f t="shared" si="67"/>
        <v>79.8</v>
      </c>
      <c r="Z431" s="36">
        <f>IFERROR(IF(Y431=0,"",ROUNDUP(Y431/H431,0)*0.00753),"")</f>
        <v>0.14307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81.216666666666654</v>
      </c>
      <c r="BN431" s="64">
        <f t="shared" si="69"/>
        <v>84.169999999999987</v>
      </c>
      <c r="BO431" s="64">
        <f t="shared" si="70"/>
        <v>0.11752136752136751</v>
      </c>
      <c r="BP431" s="64">
        <f t="shared" si="71"/>
        <v>0.12179487179487179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18.333333333333332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0.14307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77</v>
      </c>
      <c r="Y450" s="383">
        <f>IFERROR(SUM(Y428:Y448),"0")</f>
        <v>79.8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1663</v>
      </c>
      <c r="Y512" s="382">
        <f t="shared" si="78"/>
        <v>1663.2</v>
      </c>
      <c r="Z512" s="36">
        <f t="shared" si="79"/>
        <v>3.7673999999999999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1776.3863636363635</v>
      </c>
      <c r="BN512" s="64">
        <f t="shared" si="81"/>
        <v>1776.6</v>
      </c>
      <c r="BO512" s="64">
        <f t="shared" si="82"/>
        <v>3.0284819347319347</v>
      </c>
      <c r="BP512" s="64">
        <f t="shared" si="83"/>
        <v>3.0288461538461542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894</v>
      </c>
      <c r="Y514" s="382">
        <f t="shared" si="78"/>
        <v>897.6</v>
      </c>
      <c r="Z514" s="36">
        <f t="shared" si="79"/>
        <v>2.0331999999999999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954.95454545454538</v>
      </c>
      <c r="BN514" s="64">
        <f t="shared" si="81"/>
        <v>958.8</v>
      </c>
      <c r="BO514" s="64">
        <f t="shared" si="82"/>
        <v>1.6280594405594406</v>
      </c>
      <c r="BP514" s="64">
        <f t="shared" si="83"/>
        <v>1.6346153846153848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484.280303030303</v>
      </c>
      <c r="Y518" s="383">
        <f>IFERROR(Y509/H509,"0")+IFERROR(Y510/H510,"0")+IFERROR(Y511/H511,"0")+IFERROR(Y512/H512,"0")+IFERROR(Y513/H513,"0")+IFERROR(Y514/H514,"0")+IFERROR(Y515/H515,"0")+IFERROR(Y516/H516,"0")+IFERROR(Y517/H517,"0")</f>
        <v>485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5.8005999999999993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2557</v>
      </c>
      <c r="Y519" s="383">
        <f>IFERROR(SUM(Y509:Y517),"0")</f>
        <v>2560.8000000000002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1146</v>
      </c>
      <c r="Y521" s="382">
        <f>IFERROR(IF(X521="",0,CEILING((X521/$H521),1)*$H521),"")</f>
        <v>1151.04</v>
      </c>
      <c r="Z521" s="36">
        <f>IFERROR(IF(Y521=0,"",ROUNDUP(Y521/H521,0)*0.01196),"")</f>
        <v>2.6072799999999998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1224.1363636363635</v>
      </c>
      <c r="BN521" s="64">
        <f>IFERROR(Y521*I521/H521,"0")</f>
        <v>1229.5199999999998</v>
      </c>
      <c r="BO521" s="64">
        <f>IFERROR(1/J521*(X521/H521),"0")</f>
        <v>2.0869755244755246</v>
      </c>
      <c r="BP521" s="64">
        <f>IFERROR(1/J521*(Y521/H521),"0")</f>
        <v>2.0961538461538458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217.04545454545453</v>
      </c>
      <c r="Y523" s="383">
        <f>IFERROR(Y521/H521,"0")+IFERROR(Y522/H522,"0")</f>
        <v>217.99999999999997</v>
      </c>
      <c r="Z523" s="383">
        <f>IFERROR(IF(Z521="",0,Z521),"0")+IFERROR(IF(Z522="",0,Z522),"0")</f>
        <v>2.6072799999999998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1146</v>
      </c>
      <c r="Y524" s="383">
        <f>IFERROR(SUM(Y521:Y522),"0")</f>
        <v>1151.04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303</v>
      </c>
      <c r="Y526" s="382">
        <f t="shared" ref="Y526:Y531" si="84">IFERROR(IF(X526="",0,CEILING((X526/$H526),1)*$H526),"")</f>
        <v>306.24</v>
      </c>
      <c r="Z526" s="36">
        <f>IFERROR(IF(Y526=0,"",ROUNDUP(Y526/H526,0)*0.01196),"")</f>
        <v>0.69367999999999996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323.65909090909088</v>
      </c>
      <c r="BN526" s="64">
        <f t="shared" ref="BN526:BN531" si="86">IFERROR(Y526*I526/H526,"0")</f>
        <v>327.12</v>
      </c>
      <c r="BO526" s="64">
        <f t="shared" ref="BO526:BO531" si="87">IFERROR(1/J526*(X526/H526),"0")</f>
        <v>0.55179195804195802</v>
      </c>
      <c r="BP526" s="64">
        <f t="shared" ref="BP526:BP531" si="88">IFERROR(1/J526*(Y526/H526),"0")</f>
        <v>0.55769230769230771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377</v>
      </c>
      <c r="Y527" s="382">
        <f t="shared" si="84"/>
        <v>380.16</v>
      </c>
      <c r="Z527" s="36">
        <f>IFERROR(IF(Y527=0,"",ROUNDUP(Y527/H527,0)*0.01196),"")</f>
        <v>0.86112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402.70454545454538</v>
      </c>
      <c r="BN527" s="64">
        <f t="shared" si="86"/>
        <v>406.08000000000004</v>
      </c>
      <c r="BO527" s="64">
        <f t="shared" si="87"/>
        <v>0.68655303030303028</v>
      </c>
      <c r="BP527" s="64">
        <f t="shared" si="88"/>
        <v>0.69230769230769229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938</v>
      </c>
      <c r="Y528" s="382">
        <f t="shared" si="84"/>
        <v>939.84</v>
      </c>
      <c r="Z528" s="36">
        <f>IFERROR(IF(Y528=0,"",ROUNDUP(Y528/H528,0)*0.01196),"")</f>
        <v>2.1288800000000001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1001.9545454545454</v>
      </c>
      <c r="BN528" s="64">
        <f t="shared" si="86"/>
        <v>1003.9199999999998</v>
      </c>
      <c r="BO528" s="64">
        <f t="shared" si="87"/>
        <v>1.7081876456876459</v>
      </c>
      <c r="BP528" s="64">
        <f t="shared" si="88"/>
        <v>1.7115384615384617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306.43939393939394</v>
      </c>
      <c r="Y532" s="383">
        <f>IFERROR(Y526/H526,"0")+IFERROR(Y527/H527,"0")+IFERROR(Y528/H528,"0")+IFERROR(Y529/H529,"0")+IFERROR(Y530/H530,"0")+IFERROR(Y531/H531,"0")</f>
        <v>308</v>
      </c>
      <c r="Z532" s="383">
        <f>IFERROR(IF(Z526="",0,Z526),"0")+IFERROR(IF(Z527="",0,Z527),"0")+IFERROR(IF(Z528="",0,Z528),"0")+IFERROR(IF(Z529="",0,Z529),"0")+IFERROR(IF(Z530="",0,Z530),"0")+IFERROR(IF(Z531="",0,Z531),"0")</f>
        <v>3.6836799999999998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1618</v>
      </c>
      <c r="Y533" s="383">
        <f>IFERROR(SUM(Y526:Y531),"0")</f>
        <v>1626.2400000000002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17090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17225.580000000002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18045.690619570087</v>
      </c>
      <c r="Y603" s="383">
        <f>IFERROR(SUM(BN22:BN599),"0")</f>
        <v>18189.058000000001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31</v>
      </c>
      <c r="Y604" s="38">
        <f>ROUNDUP(SUM(BP22:BP599),0)</f>
        <v>31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18820.690619570087</v>
      </c>
      <c r="Y605" s="383">
        <f>GrossWeightTotalR+PalletQtyTotalR*25</f>
        <v>18964.058000000001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2482.1080907598148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2504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35.693830000000005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165.2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415.80000000000007</v>
      </c>
      <c r="E612" s="46">
        <f>IFERROR(Y103*1,"0")+IFERROR(Y104*1,"0")+IFERROR(Y105*1,"0")+IFERROR(Y109*1,"0")+IFERROR(Y110*1,"0")+IFERROR(Y111*1,"0")+IFERROR(Y112*1,"0")+IFERROR(Y113*1,"0")</f>
        <v>289.5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394.6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138.60000000000002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860.4</v>
      </c>
      <c r="K612" s="46">
        <f>IFERROR(Y241*1,"0")+IFERROR(Y242*1,"0")+IFERROR(Y243*1,"0")+IFERROR(Y244*1,"0")+IFERROR(Y245*1,"0")+IFERROR(Y246*1,"0")+IFERROR(Y247*1,"0")+IFERROR(Y248*1,"0")</f>
        <v>70.8</v>
      </c>
      <c r="L612" s="374"/>
      <c r="M612" s="46">
        <f>IFERROR(Y253*1,"0")+IFERROR(Y254*1,"0")+IFERROR(Y255*1,"0")+IFERROR(Y256*1,"0")+IFERROR(Y257*1,"0")+IFERROR(Y258*1,"0")+IFERROR(Y259*1,"0")+IFERROR(Y260*1,"0")</f>
        <v>24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384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280.8</v>
      </c>
      <c r="V612" s="46">
        <f>IFERROR(Y356*1,"0")+IFERROR(Y360*1,"0")+IFERROR(Y361*1,"0")+IFERROR(Y362*1,"0")</f>
        <v>14.4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6570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2199.6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79.8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5338.08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46,00"/>
        <filter val="1 354,00"/>
        <filter val="1 511,00"/>
        <filter val="1 618,00"/>
        <filter val="1 663,00"/>
        <filter val="103,00"/>
        <filter val="107,00"/>
        <filter val="11,26"/>
        <filter val="11,67"/>
        <filter val="110,00"/>
        <filter val="111,00"/>
        <filter val="122,00"/>
        <filter val="126,00"/>
        <filter val="13,00"/>
        <filter val="13,53"/>
        <filter val="132,00"/>
        <filter val="136,00"/>
        <filter val="146,00"/>
        <filter val="149,00"/>
        <filter val="156,00"/>
        <filter val="159,17"/>
        <filter val="160,00"/>
        <filter val="168,00"/>
        <filter val="17 090,00"/>
        <filter val="171,00"/>
        <filter val="174,00"/>
        <filter val="18 045,69"/>
        <filter val="18 820,69"/>
        <filter val="18,06"/>
        <filter val="18,33"/>
        <filter val="19,33"/>
        <filter val="191,00"/>
        <filter val="195,00"/>
        <filter val="2 194,00"/>
        <filter val="2 482,11"/>
        <filter val="2 557,00"/>
        <filter val="2 865,00"/>
        <filter val="2,22"/>
        <filter val="203,00"/>
        <filter val="208,00"/>
        <filter val="21,00"/>
        <filter val="217,05"/>
        <filter val="24,37"/>
        <filter val="245,40"/>
        <filter val="248,51"/>
        <filter val="276,00"/>
        <filter val="278,00"/>
        <filter val="281,28"/>
        <filter val="29,00"/>
        <filter val="3 681,00"/>
        <filter val="3,33"/>
        <filter val="303,00"/>
        <filter val="306,44"/>
        <filter val="31"/>
        <filter val="31,11"/>
        <filter val="32,00"/>
        <filter val="34,00"/>
        <filter val="35,38"/>
        <filter val="377,00"/>
        <filter val="382,00"/>
        <filter val="39,00"/>
        <filter val="4,00"/>
        <filter val="41,00"/>
        <filter val="43,00"/>
        <filter val="484,28"/>
        <filter val="5,25"/>
        <filter val="50,00"/>
        <filter val="57,00"/>
        <filter val="57,86"/>
        <filter val="58,00"/>
        <filter val="66,00"/>
        <filter val="671,00"/>
        <filter val="68,00"/>
        <filter val="69,00"/>
        <filter val="7,22"/>
        <filter val="72,30"/>
        <filter val="77,00"/>
        <filter val="8,00"/>
        <filter val="8,21"/>
        <filter val="80,00"/>
        <filter val="81,00"/>
        <filter val="894,00"/>
        <filter val="9,55"/>
        <filter val="938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