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DB0DF9-C494-49F7-8D30-12C2A605C4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BP410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Y346" i="1" s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Y291" i="1" s="1"/>
  <c r="P287" i="1"/>
  <c r="BP286" i="1"/>
  <c r="BO286" i="1"/>
  <c r="BN286" i="1"/>
  <c r="BM286" i="1"/>
  <c r="Z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X230" i="1"/>
  <c r="X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Z186" i="1" s="1"/>
  <c r="P186" i="1"/>
  <c r="BO185" i="1"/>
  <c r="BM185" i="1"/>
  <c r="Y185" i="1"/>
  <c r="BP185" i="1" s="1"/>
  <c r="P185" i="1"/>
  <c r="X181" i="1"/>
  <c r="X180" i="1"/>
  <c r="BO179" i="1"/>
  <c r="BM179" i="1"/>
  <c r="Y179" i="1"/>
  <c r="P179" i="1"/>
  <c r="BO178" i="1"/>
  <c r="BM178" i="1"/>
  <c r="Y178" i="1"/>
  <c r="Y180" i="1" s="1"/>
  <c r="P178" i="1"/>
  <c r="BP177" i="1"/>
  <c r="BO177" i="1"/>
  <c r="BN177" i="1"/>
  <c r="BM177" i="1"/>
  <c r="Z177" i="1"/>
  <c r="Y177" i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O152" i="1"/>
  <c r="BM152" i="1"/>
  <c r="Y152" i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P91" i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06" i="1" s="1"/>
  <c r="BO22" i="1"/>
  <c r="BM22" i="1"/>
  <c r="Y22" i="1"/>
  <c r="Y23" i="1" s="1"/>
  <c r="P22" i="1"/>
  <c r="H10" i="1"/>
  <c r="A9" i="1"/>
  <c r="F10" i="1" s="1"/>
  <c r="D7" i="1"/>
  <c r="Q6" i="1"/>
  <c r="P2" i="1"/>
  <c r="BP236" i="1" l="1"/>
  <c r="BN236" i="1"/>
  <c r="Z236" i="1"/>
  <c r="BP260" i="1"/>
  <c r="BN260" i="1"/>
  <c r="Z260" i="1"/>
  <c r="BP290" i="1"/>
  <c r="BN290" i="1"/>
  <c r="Z290" i="1"/>
  <c r="BP329" i="1"/>
  <c r="BN329" i="1"/>
  <c r="Z329" i="1"/>
  <c r="BP370" i="1"/>
  <c r="BN370" i="1"/>
  <c r="Z370" i="1"/>
  <c r="BP404" i="1"/>
  <c r="BN404" i="1"/>
  <c r="Z404" i="1"/>
  <c r="BP436" i="1"/>
  <c r="BN436" i="1"/>
  <c r="Z436" i="1"/>
  <c r="BP458" i="1"/>
  <c r="BN458" i="1"/>
  <c r="Z458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X602" i="1"/>
  <c r="Z29" i="1"/>
  <c r="BN29" i="1"/>
  <c r="Z55" i="1"/>
  <c r="BN55" i="1"/>
  <c r="Z70" i="1"/>
  <c r="BN70" i="1"/>
  <c r="Z73" i="1"/>
  <c r="BN73" i="1"/>
  <c r="Y88" i="1"/>
  <c r="Z85" i="1"/>
  <c r="BN85" i="1"/>
  <c r="Z104" i="1"/>
  <c r="BN104" i="1"/>
  <c r="Z121" i="1"/>
  <c r="BN121" i="1"/>
  <c r="Z137" i="1"/>
  <c r="BN137" i="1"/>
  <c r="Z158" i="1"/>
  <c r="BN158" i="1"/>
  <c r="Z171" i="1"/>
  <c r="BN171" i="1"/>
  <c r="Z185" i="1"/>
  <c r="BN185" i="1"/>
  <c r="Z198" i="1"/>
  <c r="BN198" i="1"/>
  <c r="Z212" i="1"/>
  <c r="BN212" i="1"/>
  <c r="Z222" i="1"/>
  <c r="BN222" i="1"/>
  <c r="BP226" i="1"/>
  <c r="BN226" i="1"/>
  <c r="Z226" i="1"/>
  <c r="BP247" i="1"/>
  <c r="BN247" i="1"/>
  <c r="Z247" i="1"/>
  <c r="P612" i="1"/>
  <c r="Y275" i="1"/>
  <c r="BP274" i="1"/>
  <c r="BN274" i="1"/>
  <c r="Z274" i="1"/>
  <c r="Z275" i="1" s="1"/>
  <c r="BP279" i="1"/>
  <c r="BN279" i="1"/>
  <c r="Z279" i="1"/>
  <c r="BP315" i="1"/>
  <c r="BN315" i="1"/>
  <c r="Z315" i="1"/>
  <c r="BP349" i="1"/>
  <c r="BN349" i="1"/>
  <c r="Z349" i="1"/>
  <c r="BP380" i="1"/>
  <c r="BN380" i="1"/>
  <c r="Z380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4" i="1"/>
  <c r="BN444" i="1"/>
  <c r="Z444" i="1"/>
  <c r="BP478" i="1"/>
  <c r="BN478" i="1"/>
  <c r="Z478" i="1"/>
  <c r="BP517" i="1"/>
  <c r="BN517" i="1"/>
  <c r="Z517" i="1"/>
  <c r="Y576" i="1"/>
  <c r="Y575" i="1"/>
  <c r="BP573" i="1"/>
  <c r="BN573" i="1"/>
  <c r="Z573" i="1"/>
  <c r="M612" i="1"/>
  <c r="Y282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4" i="1"/>
  <c r="Z77" i="1"/>
  <c r="BN77" i="1"/>
  <c r="BP77" i="1"/>
  <c r="Y80" i="1"/>
  <c r="BP83" i="1"/>
  <c r="BN83" i="1"/>
  <c r="BP87" i="1"/>
  <c r="BN87" i="1"/>
  <c r="Z87" i="1"/>
  <c r="Y115" i="1"/>
  <c r="BP110" i="1"/>
  <c r="BN110" i="1"/>
  <c r="Z110" i="1"/>
  <c r="BP127" i="1"/>
  <c r="BN127" i="1"/>
  <c r="Z127" i="1"/>
  <c r="Y143" i="1"/>
  <c r="BP141" i="1"/>
  <c r="BN141" i="1"/>
  <c r="Z141" i="1"/>
  <c r="BP163" i="1"/>
  <c r="BN163" i="1"/>
  <c r="Z163" i="1"/>
  <c r="BP173" i="1"/>
  <c r="BN173" i="1"/>
  <c r="Z173" i="1"/>
  <c r="BP187" i="1"/>
  <c r="BN187" i="1"/>
  <c r="Z187" i="1"/>
  <c r="Y204" i="1"/>
  <c r="BP202" i="1"/>
  <c r="BN202" i="1"/>
  <c r="Z202" i="1"/>
  <c r="BP214" i="1"/>
  <c r="BN214" i="1"/>
  <c r="Z214" i="1"/>
  <c r="BP224" i="1"/>
  <c r="BN224" i="1"/>
  <c r="Z224" i="1"/>
  <c r="BP234" i="1"/>
  <c r="BN234" i="1"/>
  <c r="Z234" i="1"/>
  <c r="BP245" i="1"/>
  <c r="BN245" i="1"/>
  <c r="Z245" i="1"/>
  <c r="BP258" i="1"/>
  <c r="BN258" i="1"/>
  <c r="Z258" i="1"/>
  <c r="BP269" i="1"/>
  <c r="BN269" i="1"/>
  <c r="Z269" i="1"/>
  <c r="BP288" i="1"/>
  <c r="BN288" i="1"/>
  <c r="Z288" i="1"/>
  <c r="BP313" i="1"/>
  <c r="BN313" i="1"/>
  <c r="Z313" i="1"/>
  <c r="Y333" i="1"/>
  <c r="BP327" i="1"/>
  <c r="BN327" i="1"/>
  <c r="Z327" i="1"/>
  <c r="BP345" i="1"/>
  <c r="BN345" i="1"/>
  <c r="Z345" i="1"/>
  <c r="BP368" i="1"/>
  <c r="BN368" i="1"/>
  <c r="Z368" i="1"/>
  <c r="BP376" i="1"/>
  <c r="BN376" i="1"/>
  <c r="Z376" i="1"/>
  <c r="Z22" i="1"/>
  <c r="Z23" i="1" s="1"/>
  <c r="BN22" i="1"/>
  <c r="BP22" i="1"/>
  <c r="BP97" i="1"/>
  <c r="BN97" i="1"/>
  <c r="Z97" i="1"/>
  <c r="BP119" i="1"/>
  <c r="BN119" i="1"/>
  <c r="Z119" i="1"/>
  <c r="BP135" i="1"/>
  <c r="BN135" i="1"/>
  <c r="Z135" i="1"/>
  <c r="Y154" i="1"/>
  <c r="BP152" i="1"/>
  <c r="BN152" i="1"/>
  <c r="Z152" i="1"/>
  <c r="Y175" i="1"/>
  <c r="BP169" i="1"/>
  <c r="BN169" i="1"/>
  <c r="Z169" i="1"/>
  <c r="BP179" i="1"/>
  <c r="BN179" i="1"/>
  <c r="Z179" i="1"/>
  <c r="BP191" i="1"/>
  <c r="BN191" i="1"/>
  <c r="Z191" i="1"/>
  <c r="BP210" i="1"/>
  <c r="BN210" i="1"/>
  <c r="Z210" i="1"/>
  <c r="BP220" i="1"/>
  <c r="BN220" i="1"/>
  <c r="Z220" i="1"/>
  <c r="BP228" i="1"/>
  <c r="BN228" i="1"/>
  <c r="Z228" i="1"/>
  <c r="BP241" i="1"/>
  <c r="BN241" i="1"/>
  <c r="Z241" i="1"/>
  <c r="BP254" i="1"/>
  <c r="BN254" i="1"/>
  <c r="Z254" i="1"/>
  <c r="BP265" i="1"/>
  <c r="BN265" i="1"/>
  <c r="Z265" i="1"/>
  <c r="BP281" i="1"/>
  <c r="BN281" i="1"/>
  <c r="Z281" i="1"/>
  <c r="S612" i="1"/>
  <c r="Y296" i="1"/>
  <c r="BP295" i="1"/>
  <c r="BN295" i="1"/>
  <c r="Z295" i="1"/>
  <c r="Z296" i="1" s="1"/>
  <c r="Y301" i="1"/>
  <c r="BP300" i="1"/>
  <c r="BN300" i="1"/>
  <c r="Z300" i="1"/>
  <c r="Z301" i="1" s="1"/>
  <c r="Y306" i="1"/>
  <c r="BP304" i="1"/>
  <c r="BN304" i="1"/>
  <c r="Z304" i="1"/>
  <c r="BP321" i="1"/>
  <c r="BN321" i="1"/>
  <c r="Z321" i="1"/>
  <c r="BP331" i="1"/>
  <c r="BN331" i="1"/>
  <c r="Z331" i="1"/>
  <c r="BP351" i="1"/>
  <c r="BN351" i="1"/>
  <c r="Z351" i="1"/>
  <c r="Y357" i="1"/>
  <c r="BP356" i="1"/>
  <c r="BN356" i="1"/>
  <c r="Z356" i="1"/>
  <c r="Z357" i="1" s="1"/>
  <c r="BP360" i="1"/>
  <c r="BN360" i="1"/>
  <c r="Z360" i="1"/>
  <c r="BP372" i="1"/>
  <c r="BN372" i="1"/>
  <c r="Z372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93" i="1"/>
  <c r="E612" i="1"/>
  <c r="Y138" i="1"/>
  <c r="Y144" i="1"/>
  <c r="G612" i="1"/>
  <c r="Y155" i="1"/>
  <c r="Y166" i="1"/>
  <c r="Y174" i="1"/>
  <c r="Y181" i="1"/>
  <c r="Y230" i="1"/>
  <c r="Y270" i="1"/>
  <c r="R612" i="1"/>
  <c r="Y307" i="1"/>
  <c r="U612" i="1"/>
  <c r="Y353" i="1"/>
  <c r="Y352" i="1"/>
  <c r="Y363" i="1"/>
  <c r="Y382" i="1"/>
  <c r="Z386" i="1"/>
  <c r="BN386" i="1"/>
  <c r="Z400" i="1"/>
  <c r="BN400" i="1"/>
  <c r="Y408" i="1"/>
  <c r="Z406" i="1"/>
  <c r="BN406" i="1"/>
  <c r="Y407" i="1"/>
  <c r="Z410" i="1"/>
  <c r="BN410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Y461" i="1"/>
  <c r="H9" i="1"/>
  <c r="A10" i="1"/>
  <c r="B612" i="1"/>
  <c r="X603" i="1"/>
  <c r="X604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BN69" i="1"/>
  <c r="BP69" i="1"/>
  <c r="Z71" i="1"/>
  <c r="BN71" i="1"/>
  <c r="Z72" i="1"/>
  <c r="BN72" i="1"/>
  <c r="Y75" i="1"/>
  <c r="Z78" i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Z142" i="1"/>
  <c r="Z143" i="1" s="1"/>
  <c r="BN142" i="1"/>
  <c r="BP142" i="1"/>
  <c r="Z147" i="1"/>
  <c r="Z149" i="1" s="1"/>
  <c r="BN147" i="1"/>
  <c r="BP147" i="1"/>
  <c r="Y150" i="1"/>
  <c r="Z153" i="1"/>
  <c r="Z154" i="1" s="1"/>
  <c r="BN153" i="1"/>
  <c r="BP153" i="1"/>
  <c r="Z157" i="1"/>
  <c r="Z159" i="1" s="1"/>
  <c r="BN157" i="1"/>
  <c r="BP157" i="1"/>
  <c r="Y160" i="1"/>
  <c r="H612" i="1"/>
  <c r="Z164" i="1"/>
  <c r="Z166" i="1" s="1"/>
  <c r="BN164" i="1"/>
  <c r="BP164" i="1"/>
  <c r="Y167" i="1"/>
  <c r="Z170" i="1"/>
  <c r="Z174" i="1" s="1"/>
  <c r="BN170" i="1"/>
  <c r="BP170" i="1"/>
  <c r="Z172" i="1"/>
  <c r="BN172" i="1"/>
  <c r="Z178" i="1"/>
  <c r="BN178" i="1"/>
  <c r="BP178" i="1"/>
  <c r="I612" i="1"/>
  <c r="Y193" i="1"/>
  <c r="BP190" i="1"/>
  <c r="BN190" i="1"/>
  <c r="Z190" i="1"/>
  <c r="BP203" i="1"/>
  <c r="BN203" i="1"/>
  <c r="Z203" i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F9" i="1"/>
  <c r="J9" i="1"/>
  <c r="Y107" i="1"/>
  <c r="Y124" i="1"/>
  <c r="Y149" i="1"/>
  <c r="BP186" i="1"/>
  <c r="BN186" i="1"/>
  <c r="BP188" i="1"/>
  <c r="BN188" i="1"/>
  <c r="Z188" i="1"/>
  <c r="Z193" i="1" s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Z237" i="1" s="1"/>
  <c r="Y237" i="1"/>
  <c r="Y250" i="1"/>
  <c r="BP242" i="1"/>
  <c r="BN242" i="1"/>
  <c r="Z242" i="1"/>
  <c r="Z249" i="1" s="1"/>
  <c r="BP246" i="1"/>
  <c r="BN246" i="1"/>
  <c r="Z246" i="1"/>
  <c r="K612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BN266" i="1"/>
  <c r="BP266" i="1"/>
  <c r="Z268" i="1"/>
  <c r="BN268" i="1"/>
  <c r="Y271" i="1"/>
  <c r="Y276" i="1"/>
  <c r="Q612" i="1"/>
  <c r="Z280" i="1"/>
  <c r="BN280" i="1"/>
  <c r="BP280" i="1"/>
  <c r="Y283" i="1"/>
  <c r="Z287" i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Z352" i="1" s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Z407" i="1" s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Y500" i="1"/>
  <c r="BP528" i="1"/>
  <c r="BN528" i="1"/>
  <c r="Z528" i="1"/>
  <c r="Y532" i="1"/>
  <c r="BP536" i="1"/>
  <c r="BN536" i="1"/>
  <c r="Z536" i="1"/>
  <c r="Y538" i="1"/>
  <c r="Y261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Z346" i="1" s="1"/>
  <c r="BP361" i="1"/>
  <c r="BN361" i="1"/>
  <c r="Z361" i="1"/>
  <c r="Z363" i="1" s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Y455" i="1"/>
  <c r="Y460" i="1"/>
  <c r="BP457" i="1"/>
  <c r="BN457" i="1"/>
  <c r="Z457" i="1"/>
  <c r="Z460" i="1" s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BP510" i="1"/>
  <c r="BN510" i="1"/>
  <c r="Z510" i="1"/>
  <c r="BP514" i="1"/>
  <c r="BN514" i="1"/>
  <c r="Z514" i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18" i="1" l="1"/>
  <c r="Z494" i="1"/>
  <c r="Z454" i="1"/>
  <c r="Z415" i="1"/>
  <c r="Z538" i="1"/>
  <c r="Z500" i="1"/>
  <c r="Z282" i="1"/>
  <c r="Z204" i="1"/>
  <c r="Z180" i="1"/>
  <c r="Z79" i="1"/>
  <c r="Z588" i="1"/>
  <c r="Z575" i="1"/>
  <c r="Z449" i="1"/>
  <c r="Z377" i="1"/>
  <c r="Z291" i="1"/>
  <c r="Z270" i="1"/>
  <c r="Y603" i="1"/>
  <c r="Z229" i="1"/>
  <c r="Z74" i="1"/>
  <c r="Z333" i="1"/>
  <c r="Y606" i="1"/>
  <c r="Y604" i="1"/>
  <c r="Z59" i="1"/>
  <c r="Z561" i="1"/>
  <c r="Z532" i="1"/>
  <c r="Z582" i="1"/>
  <c r="Z388" i="1"/>
  <c r="Z324" i="1"/>
  <c r="Z317" i="1"/>
  <c r="Z215" i="1"/>
  <c r="Z88" i="1"/>
  <c r="Y602" i="1"/>
  <c r="X605" i="1"/>
  <c r="Z570" i="1"/>
  <c r="Z554" i="1"/>
  <c r="Z474" i="1"/>
  <c r="Z401" i="1"/>
  <c r="Z339" i="1"/>
  <c r="Z261" i="1"/>
  <c r="Z138" i="1"/>
  <c r="Z129" i="1"/>
  <c r="Z123" i="1"/>
  <c r="Z114" i="1"/>
  <c r="Z106" i="1"/>
  <c r="Z99" i="1"/>
  <c r="Z36" i="1"/>
  <c r="Y605" i="1" l="1"/>
  <c r="Z607" i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<sst xmlns="http://schemas.openxmlformats.org/spreadsheetml/2006/main" count="2468" uniqueCount="778">
  <si>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</si>
  <si>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</si>
  <si>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</si>
  <si>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</si>
  <si>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</si>
  <si>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</si>
  <si>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</si>
  <si>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</si>
  <si>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</si>
  <si>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</si>
  <si>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</si>
  <si>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</si>
  <si>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</si>
  <si>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</si>
  <si>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</si>
  <si>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</si>
  <si>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</si>
  <si>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</si>
  <si>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</si>
  <si>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</si>
  <si>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</si>
  <si>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</si>
  <si>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</si>
  <si>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</si>
  <si>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</si>
  <si>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</si>
  <si>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</si>
  <si>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</si>
  <si>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</si>
  <si>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</si>
  <si>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</si>
  <si>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</si>
  <si>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</si>
  <si>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</si>
  <si>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</si>
  <si>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</si>
  <si>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</si>
  <si>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</si>
  <si>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</si>
  <si>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</si>
  <si>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</si>
  <si>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</si>
  <si>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</si>
  <si>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</si>
  <si>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</si>
  <si>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</si>
  <si>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</si>
  <si>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</si>
  <si>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</si>
  <si>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</si>
  <si>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</si>
  <si>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</si>
  <si>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</si>
  <si>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</si>
  <si>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</si>
  <si>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</si>
  <si>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</si>
  <si>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</si>
  <si>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</si>
  <si>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</si>
  <si>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</si>
  <si>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</si>
  <si>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</si>
  <si>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</si>
  <si>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</si>
  <si>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</si>
  <si>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</si>
  <si>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</si>
  <si>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</si>
  <si>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</si>
  <si>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</si>
  <si>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</si>
  <si>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</si>
  <si>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</si>
  <si>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</si>
  <si>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</si>
  <si>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</si>
  <si>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</si>
  <si>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</si>
  <si>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</si>
  <si>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</si>
  <si>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</si>
  <si>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</si>
  <si>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</si>
  <si>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</si>
  <si>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</si>
  <si>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</si>
  <si>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</si>
  <si>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</si>
  <si>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</si>
  <si>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</si>
  <si>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</si>
  <si>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</si>
  <si>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</si>
  <si>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</si>
  <si>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</si>
  <si>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</si>
  <si>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</si>
  <si>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</si>
  <si>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</si>
  <si>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</si>
  <si>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</si>
  <si>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</si>
  <si>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</si>
  <si>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</si>
  <si>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</si>
  <si>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</si>
  <si>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</si>
  <si>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</si>
  <si>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</si>
  <si>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</si>
  <si>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</si>
  <si>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</si>
  <si>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</si>
  <si>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</si>
  <si>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</si>
  <si>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</si>
  <si>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</si>
  <si>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</si>
  <si>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</si>
  <si>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</si>
  <si>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</si>
  <si>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</si>
  <si>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</si>
  <si>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</si>
  <si>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</si>
  <si>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</si>
  <si>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</si>
  <si>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</si>
  <si>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</si>
  <si>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</si>
  <si>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</si>
  <si>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</si>
  <si>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</si>
  <si>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</si>
  <si>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</si>
  <si>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</si>
  <si>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</si>
  <si>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</si>
  <si>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</si>
  <si>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</si>
  <si>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</si>
  <si>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</si>
  <si>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</si>
  <si>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</si>
  <si>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</si>
  <si>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</si>
  <si>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</si>
  <si>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</si>
  <si>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</si>
  <si>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</si>
  <si>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</si>
  <si>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</si>
  <si>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</si>
  <si>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</si>
  <si>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</si>
  <si>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</si>
  <si>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</si>
  <si>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</si>
  <si>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</si>
  <si>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</si>
  <si>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</si>
  <si>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</si>
  <si>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</si>
  <si>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</si>
  <si>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</si>
  <si>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</si>
  <si>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</si>
  <si>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</si>
  <si>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</si>
  <si>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</si>
  <si>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</si>
  <si>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</si>
  <si>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</si>
  <si>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</si>
  <si>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</si>
  <si>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</si>
  <si>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</si>
  <si>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</si>
  <si>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</si>
  <si>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</si>
  <si>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</si>
  <si>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</si>
  <si>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</si>
  <si>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</si>
  <si>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</si>
  <si>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</si>
  <si>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</si>
  <si>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</si>
  <si>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</si>
  <si>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</si>
  <si>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</si>
  <si>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</si>
  <si>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</si>
  <si>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</si>
  <si>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</si>
  <si>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</si>
  <si>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</si>
  <si>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</si>
  <si>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</si>
  <si>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</si>
  <si>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</si>
  <si>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</si>
  <si>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</si>
  <si>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</si>
  <si>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</si>
  <si>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</si>
  <si>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</si>
  <si>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</si>
  <si>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</si>
  <si>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</si>
  <si>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</si>
  <si>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</si>
  <si>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</si>
  <si>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</si>
  <si>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</si>
  <si>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</si>
  <si>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</si>
  <si>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</si>
  <si>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</si>
  <si>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</si>
  <si>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</si>
  <si>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</si>
  <si>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</si>
  <si>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</si>
  <si>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</si>
  <si>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</si>
  <si>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</si>
  <si>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</si>
  <si>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</si>
  <si>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</si>
  <si>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</si>
  <si>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</si>
  <si>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</si>
  <si>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</si>
  <si>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</si>
  <si>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</si>
  <si>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</si>
  <si>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</si>
  <si>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</si>
  <si>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</si>
  <si>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</si>
  <si>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</si>
  <si>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</si>
  <si>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</si>
  <si>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</si>
  <si>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</si>
  <si>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</si>
  <si>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</si>
  <si>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</si>
  <si>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</si>
  <si>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</si>
  <si>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</si>
  <si>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</si>
  <si>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</si>
  <si>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</si>
  <si>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</si>
  <si>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</si>
  <si>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</si>
  <si>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</si>
  <si>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</si>
  <si>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</si>
  <si>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</si>
  <si>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</si>
  <si>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</si>
  <si>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</si>
  <si>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</si>
  <si>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</si>
  <si>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</si>
  <si>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</si>
  <si>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</si>
  <si>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</si>
  <si>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</si>
  <si>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</si>
  <si>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</si>
  <si>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</si>
  <si>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</si>
  <si>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</si>
  <si>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</si>
  <si>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</si>
  <si>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</si>
  <si>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</si>
  <si>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</si>
  <si>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</si>
  <si>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</si>
  <si>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</si>
  <si>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</si>
  <si>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</si>
  <si>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</si>
  <si>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</si>
  <si>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</si>
  <si>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</si>
  <si>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</si>
  <si>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</si>
  <si>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</si>
  <si>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</si>
  <si>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</si>
  <si>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</si>
  <si>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</si>
  <si>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</si>
  <si>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</si>
  <si>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</si>
  <si>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</si>
  <si>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</si>
  <si>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</si>
  <si>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</si>
  <si>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</si>
  <si>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</si>
  <si>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</si>
  <si>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</si>
  <si>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</si>
  <si>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</si>
  <si>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</si>
  <si>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</si>
  <si>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</si>
  <si>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</si>
  <si>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</si>
  <si>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</si>
  <si>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</si>
  <si>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</si>
  <si>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</si>
  <si>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</si>
  <si>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</si>
  <si>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</si>
  <si>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</si>
  <si>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</si>
  <si>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</si>
  <si>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</si>
  <si>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</si>
  <si>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</si>
  <si>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</si>
  <si>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</si>
  <si>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</si>
  <si>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</si>
  <si>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</si>
  <si>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</si>
  <si>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</si>
  <si>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</si>
  <si>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</si>
  <si>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</si>
  <si>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</si>
  <si>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</si>
  <si>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</si>
  <si>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</si>
  <si>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</si>
  <si>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</si>
  <si>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</si>
  <si>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</si>
  <si>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</si>
  <si>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</si>
  <si>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</si>
  <si>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</si>
  <si>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</si>
  <si>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</si>
  <si>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</si>
  <si>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</si>
  <si>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</si>
  <si>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</si>
  <si>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</si>
  <si>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</si>
  <si>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</si>
  <si>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</si>
  <si>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</si>
  <si>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</si>
  <si>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</si>
  <si>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</si>
  <si>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</si>
  <si>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</si>
  <si>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</si>
  <si>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</si>
  <si>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</si>
  <si>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</si>
  <si>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</si>
  <si>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</si>
  <si>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</si>
  <si>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</si>
  <si>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</si>
  <si>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</si>
  <si>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</si>
  <si>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</si>
  <si>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</si>
  <si>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</si>
  <si>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</si>
  <si>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</si>
  <si>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</si>
  <si>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</si>
  <si>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</si>
  <si>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</si>
  <si>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</si>
  <si>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</si>
  <si>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</si>
  <si>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</si>
  <si>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</si>
  <si>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</si>
  <si>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</si>
  <si>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</si>
  <si>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</si>
  <si>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</si>
  <si>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</si>
  <si>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</si>
  <si>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</si>
  <si>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</si>
  <si>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</si>
  <si>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</si>
  <si>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</si>
  <si>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</si>
  <si>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</si>
  <si>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</si>
  <si>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</si>
  <si>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</si>
  <si>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</si>
  <si>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</si>
  <si>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</si>
  <si>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</si>
  <si>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</si>
  <si>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</si>
  <si>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</si>
  <si>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</si>
  <si>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</si>
  <si>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</si>
  <si>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</si>
  <si>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</si>
  <si>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</si>
  <si>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</si>
  <si>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</si>
  <si>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</si>
  <si>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</si>
  <si>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</si>
  <si>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</si>
  <si>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</si>
  <si>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</si>
  <si>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</si>
  <si>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</si>
  <si>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</si>
  <si>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</si>
  <si>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</si>
  <si>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</si>
  <si>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</si>
  <si>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</si>
  <si>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</si>
  <si>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</si>
  <si>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</si>
  <si>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</si>
  <si>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</si>
  <si>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</si>
  <si>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</si>
  <si>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</si>
  <si>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</si>
  <si>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</si>
  <si>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</si>
  <si>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</si>
  <si>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</si>
  <si>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</si>
  <si>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</si>
  <si>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</si>
  <si>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</si>
  <si>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</si>
  <si>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</si>
  <si>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</si>
  <si>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</si>
  <si>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</si>
  <si>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</si>
  <si>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</si>
  <si>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</si>
  <si>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</si>
  <si>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</si>
  <si>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</si>
  <si>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</si>
  <si>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</si>
  <si>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</si>
  <si>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</si>
  <si>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</si>
  <si>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</si>
  <si>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</si>
  <si>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</si>
  <si>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</si>
  <si>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</si>
  <si>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</si>
  <si>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</si>
  <si>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</si>
  <si>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</si>
  <si>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</si>
  <si>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</si>
  <si>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</si>
  <si>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</si>
  <si>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</si>
  <si>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</si>
  <si>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</si>
  <si>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</si>
  <si>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</si>
  <si>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</si>
  <si>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</si>
  <si>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</si>
  <si>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</si>
  <si>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</si>
  <si>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</si>
  <si>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</si>
  <si>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</si>
  <si>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</si>
  <si>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</si>
  <si>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</si>
  <si>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</si>
  <si>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</si>
  <si>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</si>
  <si>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</si>
  <si>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</si>
  <si>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</si>
  <si>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</si>
  <si>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</si>
  <si>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</si>
  <si>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</si>
  <si>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</si>
  <si>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</si>
  <si>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</si>
  <si>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</si>
  <si>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</si>
  <si>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</si>
  <si>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</si>
  <si>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</si>
  <si>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</si>
  <si>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</si>
  <si>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</si>
  <si>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</si>
  <si>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</si>
  <si>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</si>
  <si>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</si>
  <si>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</si>
  <si>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</si>
  <si>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</si>
  <si>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</si>
  <si>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</si>
  <si>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</si>
  <si>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</si>
  <si>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</si>
  <si>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</si>
  <si>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</si>
  <si>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</si>
  <si>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</si>
  <si>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</si>
  <si>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</si>
  <si>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</si>
  <si>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</si>
  <si>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</si>
  <si>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</si>
  <si>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</si>
  <si>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</si>
  <si>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</si>
  <si>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</si>
  <si>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</si>
  <si>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</si>
  <si>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</si>
  <si>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</si>
  <si>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</si>
  <si>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</si>
  <si>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</si>
  <si>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</si>
  <si>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</si>
  <si>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</si>
  <si>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</si>
  <si>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</si>
  <si>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</si>
  <si>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</si>
  <si>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</si>
  <si>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</si>
  <si>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</si>
  <si>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</si>
  <si>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</si>
  <si>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</si>
  <si>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</si>
  <si>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</si>
  <si>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</si>
  <si>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</si>
  <si>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</si>
  <si>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</si>
  <si>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</si>
  <si>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</si>
  <si>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</si>
  <si>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</si>
  <si>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</si>
  <si>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</si>
  <si>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</si>
  <si>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</si>
  <si>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</si>
  <si>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</si>
  <si>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</si>
  <si>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</si>
  <si>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</si>
  <si>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</si>
  <si>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</si>
  <si>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</si>
  <si>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</si>
  <si>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</si>
  <si>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</si>
  <si>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</si>
  <si>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</si>
  <si>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</si>
  <si>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</si>
  <si>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</si>
  <si>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</si>
  <si>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</si>
  <si>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</si>
  <si>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</si>
  <si>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</si>
  <si>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</si>
  <si>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</si>
  <si>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</si>
  <si>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</si>
  <si>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</si>
  <si>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</si>
  <si>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</si>
  <si>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</si>
  <si>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</si>
  <si>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</si>
  <si>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</si>
  <si>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</si>
  <si>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</si>
  <si>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</si>
  <si>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</si>
  <si>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</si>
  <si>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</si>
  <si>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</si>
  <si>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</si>
  <si>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</si>
  <si>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</si>
  <si>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</si>
  <si>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</si>
  <si>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</si>
  <si>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</si>
  <si>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</si>
  <si>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</si>
  <si>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</si>
  <si>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</si>
  <si>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</si>
  <si>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</si>
  <si>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</si>
  <si>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</si>
  <si>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</si>
  <si>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</si>
  <si>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</si>
  <si>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</si>
  <si>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</si>
  <si>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</si>
  <si>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</si>
  <si>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</si>
  <si>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</si>
  <si>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</si>
  <si>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</si>
  <si>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</si>
  <si>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</si>
  <si>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</si>
  <si>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</si>
  <si>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</si>
  <si>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</si>
  <si>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</si>
  <si>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</si>
  <si>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</si>
  <si>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</si>
  <si>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</si>
  <si>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</si>
  <si>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</si>
  <si>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</si>
  <si>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</si>
  <si>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</si>
  <si>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</si>
  <si>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</si>
  <si>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</si>
  <si>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</si>
  <si>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</si>
  <si>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</si>
  <si>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</si>
  <si>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</si>
  <si>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</si>
  <si>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</si>
  <si>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</si>
  <si>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</si>
  <si>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</si>
  <si>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</si>
  <si>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</si>
  <si>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</si>
  <si>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</si>
  <si>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</si>
  <si>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</si>
  <si>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</si>
  <si>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</si>
  <si>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</si>
  <si>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</si>
  <si>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</si>
  <si>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</si>
  <si>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</si>
  <si>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</si>
  <si>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</si>
  <si>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</si>
  <si>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</si>
  <si>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</si>
  <si>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</si>
  <si>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</si>
  <si>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</si>
  <si>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</si>
  <si>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</si>
  <si>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</si>
  <si>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</si>
  <si>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</si>
  <si>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</si>
  <si>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</si>
  <si>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</si>
  <si>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</si>
  <si>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</si>
  <si>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</si>
  <si>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</si>
  <si>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</si>
  <si>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</si>
  <si>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</si>
  <si>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</si>
  <si>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</si>
  <si>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</si>
  <si>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</si>
  <si>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</si>
  <si>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</si>
  <si>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</si>
  <si>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</si>
  <si>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</si>
  <si>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</si>
  <si>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</si>
  <si>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</si>
  <si>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</si>
  <si>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</si>
  <si>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</si>
  <si>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</si>
  <si>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</si>
  <si>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</si>
  <si>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</si>
  <si>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</si>
  <si>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</si>
  <si>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</si>
  <si>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</si>
  <si>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</si>
  <si>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</si>
  <si>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</si>
  <si>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</si>
  <si>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</si>
  <si>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</si>
  <si>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</si>
  <si>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</si>
  <si>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</si>
  <si>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</si>
  <si>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</si>
  <si>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</si>
  <si>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</si>
  <si>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</si>
  <si>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</si>
  <si>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</si>
  <si>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</si>
  <si>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</si>
  <si>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</si>
  <si>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</si>
  <si>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</si>
  <si>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</si>
  <si>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</si>
  <si>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</si>
  <si>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</si>
  <si>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</si>
  <si>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</si>
  <si>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</si>
  <si>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</si>
  <si>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</si>
  <si>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</si>
  <si>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</si>
  <si>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</si>
  <si>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</si>
  <si>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</si>
  <si>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</si>
  <si>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</si>
  <si>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</si>
  <si>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</si>
  <si>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</si>
  <si>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</si>
  <si>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</si>
  <si>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31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</si>
</sst>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topLeftCell="A475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777</v>
      </c>
      <c r="I5" s="673"/>
      <c r="J5" s="673"/>
      <c r="K5" s="673"/>
      <c r="L5" s="673"/>
      <c r="M5" s="478"/>
      <c r="N5" s="58"/>
      <c r="P5" s="24" t="s">
        <v>10</v>
      </c>
      <c r="Q5" s="748">
        <v>45523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Понедельник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0.41666666666666669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949</v>
      </c>
      <c r="Y53" s="382">
        <f t="shared" ref="Y53:Y58" si="6">IFERROR(IF(X53="",0,CEILING((X53/$H53),1)*$H53),"")</f>
        <v>950.40000000000009</v>
      </c>
      <c r="Z53" s="36">
        <f>IFERROR(IF(Y53=0,"",ROUNDUP(Y53/H53,0)*0.02175),"")</f>
        <v>1.9139999999999999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991.17777777777769</v>
      </c>
      <c r="BN53" s="64">
        <f t="shared" ref="BN53:BN58" si="8">IFERROR(Y53*I53/H53,"0")</f>
        <v>992.64</v>
      </c>
      <c r="BO53" s="64">
        <f t="shared" ref="BO53:BO58" si="9">IFERROR(1/J53*(X53/H53),"0")</f>
        <v>1.5691137566137565</v>
      </c>
      <c r="BP53" s="64">
        <f t="shared" ref="BP53:BP58" si="10">IFERROR(1/J53*(Y53/H53),"0")</f>
        <v>1.5714285714285714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68</v>
      </c>
      <c r="Y55" s="382">
        <f t="shared" si="6"/>
        <v>78.399999999999991</v>
      </c>
      <c r="Z55" s="36">
        <f>IFERROR(IF(Y55=0,"",ROUNDUP(Y55/H55,0)*0.02175),"")</f>
        <v>0.15225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70.914285714285725</v>
      </c>
      <c r="BN55" s="64">
        <f t="shared" si="8"/>
        <v>81.759999999999991</v>
      </c>
      <c r="BO55" s="64">
        <f t="shared" si="9"/>
        <v>0.10841836734693878</v>
      </c>
      <c r="BP55" s="64">
        <f t="shared" si="10"/>
        <v>0.125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59</v>
      </c>
      <c r="Y57" s="382">
        <f t="shared" si="6"/>
        <v>59.2</v>
      </c>
      <c r="Z57" s="36">
        <f>IFERROR(IF(Y57=0,"",ROUNDUP(Y57/H57,0)*0.00937),"")</f>
        <v>0.14992</v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62.348648648648648</v>
      </c>
      <c r="BN57" s="64">
        <f t="shared" si="8"/>
        <v>62.56</v>
      </c>
      <c r="BO57" s="64">
        <f t="shared" si="9"/>
        <v>0.13288288288288289</v>
      </c>
      <c r="BP57" s="64">
        <f t="shared" si="10"/>
        <v>0.13333333333333333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109.88774488774489</v>
      </c>
      <c r="Y59" s="383">
        <f>IFERROR(Y53/H53,"0")+IFERROR(Y54/H54,"0")+IFERROR(Y55/H55,"0")+IFERROR(Y56/H56,"0")+IFERROR(Y57/H57,"0")+IFERROR(Y58/H58,"0")</f>
        <v>111</v>
      </c>
      <c r="Z59" s="383">
        <f>IFERROR(IF(Z53="",0,Z53),"0")+IFERROR(IF(Z54="",0,Z54),"0")+IFERROR(IF(Z55="",0,Z55),"0")+IFERROR(IF(Z56="",0,Z56),"0")+IFERROR(IF(Z57="",0,Z57),"0")+IFERROR(IF(Z58="",0,Z58),"0")</f>
        <v>2.21617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1076</v>
      </c>
      <c r="Y60" s="383">
        <f>IFERROR(SUM(Y53:Y58),"0")</f>
        <v>1088.0000000000002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112</v>
      </c>
      <c r="Y69" s="382">
        <f t="shared" si="11"/>
        <v>118.80000000000001</v>
      </c>
      <c r="Z69" s="36">
        <f>IFERROR(IF(Y69=0,"",ROUNDUP(Y69/H69,0)*0.02175),"")</f>
        <v>0.23924999999999999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116.97777777777776</v>
      </c>
      <c r="BN69" s="64">
        <f t="shared" si="13"/>
        <v>124.08</v>
      </c>
      <c r="BO69" s="64">
        <f t="shared" si="14"/>
        <v>0.18518518518518517</v>
      </c>
      <c r="BP69" s="64">
        <f t="shared" si="15"/>
        <v>0.19642857142857142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64</v>
      </c>
      <c r="Y72" s="382">
        <f t="shared" si="11"/>
        <v>64</v>
      </c>
      <c r="Z72" s="36">
        <f>IFERROR(IF(Y72=0,"",ROUNDUP(Y72/H72,0)*0.00937),"")</f>
        <v>0.14992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67.84</v>
      </c>
      <c r="BN72" s="64">
        <f t="shared" si="13"/>
        <v>67.84</v>
      </c>
      <c r="BO72" s="64">
        <f t="shared" si="14"/>
        <v>0.13333333333333333</v>
      </c>
      <c r="BP72" s="64">
        <f t="shared" si="15"/>
        <v>0.13333333333333333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26.37037037037037</v>
      </c>
      <c r="Y74" s="383">
        <f>IFERROR(Y68/H68,"0")+IFERROR(Y69/H69,"0")+IFERROR(Y70/H70,"0")+IFERROR(Y71/H71,"0")+IFERROR(Y72/H72,"0")+IFERROR(Y73/H73,"0")</f>
        <v>27</v>
      </c>
      <c r="Z74" s="383">
        <f>IFERROR(IF(Z68="",0,Z68),"0")+IFERROR(IF(Z69="",0,Z69),"0")+IFERROR(IF(Z70="",0,Z70),"0")+IFERROR(IF(Z71="",0,Z71),"0")+IFERROR(IF(Z72="",0,Z72),"0")+IFERROR(IF(Z73="",0,Z73),"0")</f>
        <v>0.38917000000000002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176</v>
      </c>
      <c r="Y75" s="383">
        <f>IFERROR(SUM(Y68:Y73),"0")</f>
        <v>182.8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163</v>
      </c>
      <c r="Y77" s="382">
        <f>IFERROR(IF(X77="",0,CEILING((X77/$H77),1)*$H77),"")</f>
        <v>172.8</v>
      </c>
      <c r="Z77" s="36">
        <f>IFERROR(IF(Y77=0,"",ROUNDUP(Y77/H77,0)*0.02175),"")</f>
        <v>0.34799999999999998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170.24444444444441</v>
      </c>
      <c r="BN77" s="64">
        <f>IFERROR(Y77*I77/H77,"0")</f>
        <v>180.48</v>
      </c>
      <c r="BO77" s="64">
        <f>IFERROR(1/J77*(X77/H77),"0")</f>
        <v>0.26951058201058198</v>
      </c>
      <c r="BP77" s="64">
        <f>IFERROR(1/J77*(Y77/H77),"0")</f>
        <v>0.2857142857142857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15.092592592592592</v>
      </c>
      <c r="Y79" s="383">
        <f>IFERROR(Y77/H77,"0")+IFERROR(Y78/H78,"0")</f>
        <v>16</v>
      </c>
      <c r="Z79" s="383">
        <f>IFERROR(IF(Z77="",0,Z77),"0")+IFERROR(IF(Z78="",0,Z78),"0")</f>
        <v>0.34799999999999998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163</v>
      </c>
      <c r="Y80" s="383">
        <f>IFERROR(SUM(Y77:Y78),"0")</f>
        <v>172.8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95</v>
      </c>
      <c r="Y97" s="382">
        <f>IFERROR(IF(X97="",0,CEILING((X97/$H97),1)*$H97),"")</f>
        <v>100.80000000000001</v>
      </c>
      <c r="Z97" s="36">
        <f>IFERROR(IF(Y97=0,"",ROUNDUP(Y97/H97,0)*0.02175),"")</f>
        <v>0.26100000000000001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101.37857142857143</v>
      </c>
      <c r="BN97" s="64">
        <f>IFERROR(Y97*I97/H97,"0")</f>
        <v>107.56800000000001</v>
      </c>
      <c r="BO97" s="64">
        <f>IFERROR(1/J97*(X97/H97),"0")</f>
        <v>0.20195578231292513</v>
      </c>
      <c r="BP97" s="64">
        <f>IFERROR(1/J97*(Y97/H97),"0")</f>
        <v>0.21428571428571427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4</v>
      </c>
      <c r="Y98" s="382">
        <f>IFERROR(IF(X98="",0,CEILING((X98/$H98),1)*$H98),"")</f>
        <v>4.8</v>
      </c>
      <c r="Z98" s="36">
        <f>IFERROR(IF(Y98=0,"",ROUNDUP(Y98/H98,0)*0.00753),"")</f>
        <v>1.506E-2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4.3333333333333339</v>
      </c>
      <c r="BN98" s="64">
        <f>IFERROR(Y98*I98/H98,"0")</f>
        <v>5.2</v>
      </c>
      <c r="BO98" s="64">
        <f>IFERROR(1/J98*(X98/H98),"0")</f>
        <v>1.0683760683760684E-2</v>
      </c>
      <c r="BP98" s="64">
        <f>IFERROR(1/J98*(Y98/H98),"0")</f>
        <v>1.282051282051282E-2</v>
      </c>
    </row>
    <row r="99" spans="1:68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12.976190476190474</v>
      </c>
      <c r="Y99" s="383">
        <f>IFERROR(Y96/H96,"0")+IFERROR(Y97/H97,"0")+IFERROR(Y98/H98,"0")</f>
        <v>14</v>
      </c>
      <c r="Z99" s="383">
        <f>IFERROR(IF(Z96="",0,Z96),"0")+IFERROR(IF(Z97="",0,Z97),"0")+IFERROR(IF(Z98="",0,Z98),"0")</f>
        <v>0.27606000000000003</v>
      </c>
      <c r="AA99" s="384"/>
      <c r="AB99" s="384"/>
      <c r="AC99" s="384"/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99</v>
      </c>
      <c r="Y100" s="383">
        <f>IFERROR(SUM(Y96:Y98),"0")</f>
        <v>105.60000000000001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452</v>
      </c>
      <c r="Y103" s="382">
        <f>IFERROR(IF(X103="",0,CEILING((X103/$H103),1)*$H103),"")</f>
        <v>453.6</v>
      </c>
      <c r="Z103" s="36">
        <f>IFERROR(IF(Y103=0,"",ROUNDUP(Y103/H103,0)*0.02175),"")</f>
        <v>0.91349999999999998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472.08888888888879</v>
      </c>
      <c r="BN103" s="64">
        <f>IFERROR(Y103*I103/H103,"0")</f>
        <v>473.76</v>
      </c>
      <c r="BO103" s="64">
        <f>IFERROR(1/J103*(X103/H103),"0")</f>
        <v>0.74735449735449722</v>
      </c>
      <c r="BP103" s="64">
        <f>IFERROR(1/J103*(Y103/H103),"0")</f>
        <v>0.75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28</v>
      </c>
      <c r="Y105" s="382">
        <f>IFERROR(IF(X105="",0,CEILING((X105/$H105),1)*$H105),"")</f>
        <v>31.5</v>
      </c>
      <c r="Z105" s="36">
        <f>IFERROR(IF(Y105=0,"",ROUNDUP(Y105/H105,0)*0.00937),"")</f>
        <v>6.5589999999999996E-2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29.306666666666665</v>
      </c>
      <c r="BN105" s="64">
        <f>IFERROR(Y105*I105/H105,"0")</f>
        <v>32.97</v>
      </c>
      <c r="BO105" s="64">
        <f>IFERROR(1/J105*(X105/H105),"0")</f>
        <v>5.185185185185185E-2</v>
      </c>
      <c r="BP105" s="64">
        <f>IFERROR(1/J105*(Y105/H105),"0")</f>
        <v>5.8333333333333334E-2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48.074074074074069</v>
      </c>
      <c r="Y106" s="383">
        <f>IFERROR(Y103/H103,"0")+IFERROR(Y104/H104,"0")+IFERROR(Y105/H105,"0")</f>
        <v>49</v>
      </c>
      <c r="Z106" s="383">
        <f>IFERROR(IF(Z103="",0,Z103),"0")+IFERROR(IF(Z104="",0,Z104),"0")+IFERROR(IF(Z105="",0,Z105),"0")</f>
        <v>0.97909000000000002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480</v>
      </c>
      <c r="Y107" s="383">
        <f>IFERROR(SUM(Y103:Y105),"0")</f>
        <v>485.1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124</v>
      </c>
      <c r="Y110" s="382">
        <f>IFERROR(IF(X110="",0,CEILING((X110/$H110),1)*$H110),"")</f>
        <v>126</v>
      </c>
      <c r="Z110" s="36">
        <f>IFERROR(IF(Y110=0,"",ROUNDUP(Y110/H110,0)*0.02175),"")</f>
        <v>0.32624999999999998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132.3257142857143</v>
      </c>
      <c r="BN110" s="64">
        <f>IFERROR(Y110*I110/H110,"0")</f>
        <v>134.45999999999998</v>
      </c>
      <c r="BO110" s="64">
        <f>IFERROR(1/J110*(X110/H110),"0")</f>
        <v>0.26360544217687071</v>
      </c>
      <c r="BP110" s="64">
        <f>IFERROR(1/J110*(Y110/H110),"0")</f>
        <v>0.26785714285714285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77</v>
      </c>
      <c r="Y111" s="382">
        <f>IFERROR(IF(X111="",0,CEILING((X111/$H111),1)*$H111),"")</f>
        <v>78.300000000000011</v>
      </c>
      <c r="Z111" s="36">
        <f>IFERROR(IF(Y111=0,"",ROUNDUP(Y111/H111,0)*0.00753),"")</f>
        <v>0.21837000000000001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84.757037037037023</v>
      </c>
      <c r="BN111" s="64">
        <f>IFERROR(Y111*I111/H111,"0")</f>
        <v>86.188000000000017</v>
      </c>
      <c r="BO111" s="64">
        <f>IFERROR(1/J111*(X111/H111),"0")</f>
        <v>0.18281101614434944</v>
      </c>
      <c r="BP111" s="64">
        <f>IFERROR(1/J111*(Y111/H111),"0")</f>
        <v>0.1858974358974359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228</v>
      </c>
      <c r="Y113" s="382">
        <f>IFERROR(IF(X113="",0,CEILING((X113/$H113),1)*$H113),"")</f>
        <v>229.50000000000003</v>
      </c>
      <c r="Z113" s="36">
        <f>IFERROR(IF(Y113=0,"",ROUNDUP(Y113/H113,0)*0.00937),"")</f>
        <v>0.79644999999999999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252.32</v>
      </c>
      <c r="BN113" s="64">
        <f>IFERROR(Y113*I113/H113,"0")</f>
        <v>253.98000000000002</v>
      </c>
      <c r="BO113" s="64">
        <f>IFERROR(1/J113*(X113/H113),"0")</f>
        <v>0.70370370370370372</v>
      </c>
      <c r="BP113" s="64">
        <f>IFERROR(1/J113*(Y113/H113),"0")</f>
        <v>0.70833333333333337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127.72486772486772</v>
      </c>
      <c r="Y114" s="383">
        <f>IFERROR(Y109/H109,"0")+IFERROR(Y110/H110,"0")+IFERROR(Y111/H111,"0")+IFERROR(Y112/H112,"0")+IFERROR(Y113/H113,"0")</f>
        <v>129</v>
      </c>
      <c r="Z114" s="383">
        <f>IFERROR(IF(Z109="",0,Z109),"0")+IFERROR(IF(Z110="",0,Z110),"0")+IFERROR(IF(Z111="",0,Z111),"0")+IFERROR(IF(Z112="",0,Z112),"0")+IFERROR(IF(Z113="",0,Z113),"0")</f>
        <v>1.34107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429</v>
      </c>
      <c r="Y115" s="383">
        <f>IFERROR(SUM(Y109:Y113),"0")</f>
        <v>433.80000000000007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511</v>
      </c>
      <c r="Y119" s="382">
        <f>IFERROR(IF(X119="",0,CEILING((X119/$H119),1)*$H119),"")</f>
        <v>515.19999999999993</v>
      </c>
      <c r="Z119" s="36">
        <f>IFERROR(IF(Y119=0,"",ROUNDUP(Y119/H119,0)*0.02175),"")</f>
        <v>1.0004999999999999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532.9</v>
      </c>
      <c r="BN119" s="64">
        <f>IFERROR(Y119*I119/H119,"0")</f>
        <v>537.28</v>
      </c>
      <c r="BO119" s="64">
        <f>IFERROR(1/J119*(X119/H119),"0")</f>
        <v>0.81473214285714279</v>
      </c>
      <c r="BP119" s="64">
        <f>IFERROR(1/J119*(Y119/H119),"0")</f>
        <v>0.8214285714285714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65</v>
      </c>
      <c r="Y121" s="382">
        <f>IFERROR(IF(X121="",0,CEILING((X121/$H121),1)*$H121),"")</f>
        <v>67.5</v>
      </c>
      <c r="Z121" s="36">
        <f>IFERROR(IF(Y121=0,"",ROUNDUP(Y121/H121,0)*0.00937),"")</f>
        <v>0.14055000000000001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68.466666666666669</v>
      </c>
      <c r="BN121" s="64">
        <f>IFERROR(Y121*I121/H121,"0")</f>
        <v>71.099999999999994</v>
      </c>
      <c r="BO121" s="64">
        <f>IFERROR(1/J121*(X121/H121),"0")</f>
        <v>0.12037037037037036</v>
      </c>
      <c r="BP121" s="64">
        <f>IFERROR(1/J121*(Y121/H121),"0")</f>
        <v>0.125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60.069444444444443</v>
      </c>
      <c r="Y123" s="383">
        <f>IFERROR(Y118/H118,"0")+IFERROR(Y119/H119,"0")+IFERROR(Y120/H120,"0")+IFERROR(Y121/H121,"0")+IFERROR(Y122/H122,"0")</f>
        <v>61</v>
      </c>
      <c r="Z123" s="383">
        <f>IFERROR(IF(Z118="",0,Z118),"0")+IFERROR(IF(Z119="",0,Z119),"0")+IFERROR(IF(Z120="",0,Z120),"0")+IFERROR(IF(Z121="",0,Z121),"0")+IFERROR(IF(Z122="",0,Z122),"0")</f>
        <v>1.1410499999999999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576</v>
      </c>
      <c r="Y124" s="383">
        <f>IFERROR(SUM(Y118:Y122),"0")</f>
        <v>582.69999999999993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24</v>
      </c>
      <c r="Y128" s="382">
        <f>IFERROR(IF(X128="",0,CEILING((X128/$H128),1)*$H128),"")</f>
        <v>24</v>
      </c>
      <c r="Z128" s="36">
        <f>IFERROR(IF(Y128=0,"",ROUNDUP(Y128/H128,0)*0.00753),"")</f>
        <v>7.5300000000000006E-2</v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26.000000000000004</v>
      </c>
      <c r="BN128" s="64">
        <f>IFERROR(Y128*I128/H128,"0")</f>
        <v>26.000000000000004</v>
      </c>
      <c r="BO128" s="64">
        <f>IFERROR(1/J128*(X128/H128),"0")</f>
        <v>6.4102564102564097E-2</v>
      </c>
      <c r="BP128" s="64">
        <f>IFERROR(1/J128*(Y128/H128),"0")</f>
        <v>6.4102564102564097E-2</v>
      </c>
    </row>
    <row r="129" spans="1:68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10</v>
      </c>
      <c r="Y129" s="383">
        <f>IFERROR(Y126/H126,"0")+IFERROR(Y127/H127,"0")+IFERROR(Y128/H128,"0")</f>
        <v>10</v>
      </c>
      <c r="Z129" s="383">
        <f>IFERROR(IF(Z126="",0,Z126),"0")+IFERROR(IF(Z127="",0,Z127),"0")+IFERROR(IF(Z128="",0,Z128),"0")</f>
        <v>7.5300000000000006E-2</v>
      </c>
      <c r="AA129" s="384"/>
      <c r="AB129" s="384"/>
      <c r="AC129" s="384"/>
    </row>
    <row r="130" spans="1:68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24</v>
      </c>
      <c r="Y130" s="383">
        <f>IFERROR(SUM(Y126:Y128),"0")</f>
        <v>24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170</v>
      </c>
      <c r="Y133" s="382">
        <f t="shared" si="21"/>
        <v>176.4</v>
      </c>
      <c r="Z133" s="36">
        <f>IFERROR(IF(Y133=0,"",ROUNDUP(Y133/H133,0)*0.02175),"")</f>
        <v>0.45674999999999999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181.29285714285714</v>
      </c>
      <c r="BN133" s="64">
        <f t="shared" si="23"/>
        <v>188.11799999999999</v>
      </c>
      <c r="BO133" s="64">
        <f t="shared" si="24"/>
        <v>0.36139455782312924</v>
      </c>
      <c r="BP133" s="64">
        <f t="shared" si="25"/>
        <v>0.375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316</v>
      </c>
      <c r="Y135" s="382">
        <f t="shared" si="21"/>
        <v>318.60000000000002</v>
      </c>
      <c r="Z135" s="36">
        <f>IFERROR(IF(Y135=0,"",ROUNDUP(Y135/H135,0)*0.00753),"")</f>
        <v>0.88854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347.83407407407407</v>
      </c>
      <c r="BN135" s="64">
        <f t="shared" si="23"/>
        <v>350.69600000000003</v>
      </c>
      <c r="BO135" s="64">
        <f t="shared" si="24"/>
        <v>0.75023741690408341</v>
      </c>
      <c r="BP135" s="64">
        <f t="shared" si="25"/>
        <v>0.75641025641025639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137.27513227513225</v>
      </c>
      <c r="Y138" s="383">
        <f>IFERROR(Y132/H132,"0")+IFERROR(Y133/H133,"0")+IFERROR(Y134/H134,"0")+IFERROR(Y135/H135,"0")+IFERROR(Y136/H136,"0")+IFERROR(Y137/H137,"0")</f>
        <v>139</v>
      </c>
      <c r="Z138" s="383">
        <f>IFERROR(IF(Z132="",0,Z132),"0")+IFERROR(IF(Z133="",0,Z133),"0")+IFERROR(IF(Z134="",0,Z134),"0")+IFERROR(IF(Z135="",0,Z135),"0")+IFERROR(IF(Z136="",0,Z136),"0")+IFERROR(IF(Z137="",0,Z137),"0")</f>
        <v>1.3452899999999999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486</v>
      </c>
      <c r="Y139" s="383">
        <f>IFERROR(SUM(Y132:Y137),"0")</f>
        <v>495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64</v>
      </c>
      <c r="Y177" s="382">
        <f>IFERROR(IF(X177="",0,CEILING((X177/$H177),1)*$H177),"")</f>
        <v>67.2</v>
      </c>
      <c r="Z177" s="36">
        <f>IFERROR(IF(Y177=0,"",ROUNDUP(Y177/H177,0)*0.02175),"")</f>
        <v>0.17399999999999999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68.297142857142859</v>
      </c>
      <c r="BN177" s="64">
        <f>IFERROR(Y177*I177/H177,"0")</f>
        <v>71.712000000000003</v>
      </c>
      <c r="BO177" s="64">
        <f>IFERROR(1/J177*(X177/H177),"0")</f>
        <v>0.13605442176870747</v>
      </c>
      <c r="BP177" s="64">
        <f>IFERROR(1/J177*(Y177/H177),"0")</f>
        <v>0.14285714285714285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7.6190476190476186</v>
      </c>
      <c r="Y180" s="383">
        <f>IFERROR(Y177/H177,"0")+IFERROR(Y178/H178,"0")+IFERROR(Y179/H179,"0")</f>
        <v>8</v>
      </c>
      <c r="Z180" s="383">
        <f>IFERROR(IF(Z177="",0,Z177),"0")+IFERROR(IF(Z178="",0,Z178),"0")+IFERROR(IF(Z179="",0,Z179),"0")</f>
        <v>0.17399999999999999</v>
      </c>
      <c r="AA180" s="384"/>
      <c r="AB180" s="384"/>
      <c r="AC180" s="384"/>
    </row>
    <row r="181" spans="1:68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64</v>
      </c>
      <c r="Y181" s="383">
        <f>IFERROR(SUM(Y177:Y179),"0")</f>
        <v>67.2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12</v>
      </c>
      <c r="Y185" s="382">
        <f t="shared" ref="Y185:Y192" si="26">IFERROR(IF(X185="",0,CEILING((X185/$H185),1)*$H185),"")</f>
        <v>12.600000000000001</v>
      </c>
      <c r="Z185" s="36">
        <f>IFERROR(IF(Y185=0,"",ROUNDUP(Y185/H185,0)*0.00753),"")</f>
        <v>2.2589999999999999E-2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12.742857142857142</v>
      </c>
      <c r="BN185" s="64">
        <f t="shared" ref="BN185:BN192" si="28">IFERROR(Y185*I185/H185,"0")</f>
        <v>13.38</v>
      </c>
      <c r="BO185" s="64">
        <f t="shared" ref="BO185:BO192" si="29">IFERROR(1/J185*(X185/H185),"0")</f>
        <v>1.8315018315018316E-2</v>
      </c>
      <c r="BP185" s="64">
        <f t="shared" ref="BP185:BP192" si="30">IFERROR(1/J185*(Y185/H185),"0")</f>
        <v>1.9230769230769232E-2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159</v>
      </c>
      <c r="Y188" s="382">
        <f t="shared" si="26"/>
        <v>159.6</v>
      </c>
      <c r="Z188" s="36">
        <f>IFERROR(IF(Y188=0,"",ROUNDUP(Y188/H188,0)*0.00502),"")</f>
        <v>0.38152000000000003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168.84285714285713</v>
      </c>
      <c r="BN188" s="64">
        <f t="shared" si="28"/>
        <v>169.47999999999996</v>
      </c>
      <c r="BO188" s="64">
        <f t="shared" si="29"/>
        <v>0.32356532356532358</v>
      </c>
      <c r="BP188" s="64">
        <f t="shared" si="30"/>
        <v>0.3247863247863248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200</v>
      </c>
      <c r="Y190" s="382">
        <f t="shared" si="26"/>
        <v>201.60000000000002</v>
      </c>
      <c r="Z190" s="36">
        <f>IFERROR(IF(Y190=0,"",ROUNDUP(Y190/H190,0)*0.00502),"")</f>
        <v>0.48192000000000002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209.52380952380955</v>
      </c>
      <c r="BN190" s="64">
        <f t="shared" si="28"/>
        <v>211.20000000000005</v>
      </c>
      <c r="BO190" s="64">
        <f t="shared" si="29"/>
        <v>0.40700040700040707</v>
      </c>
      <c r="BP190" s="64">
        <f t="shared" si="30"/>
        <v>0.4102564102564103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173.8095238095238</v>
      </c>
      <c r="Y193" s="383">
        <f>IFERROR(Y185/H185,"0")+IFERROR(Y186/H186,"0")+IFERROR(Y187/H187,"0")+IFERROR(Y188/H188,"0")+IFERROR(Y189/H189,"0")+IFERROR(Y190/H190,"0")+IFERROR(Y191/H191,"0")+IFERROR(Y192/H192,"0")</f>
        <v>175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0.8860300000000001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371</v>
      </c>
      <c r="Y194" s="383">
        <f>IFERROR(SUM(Y185:Y192),"0")</f>
        <v>373.8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395</v>
      </c>
      <c r="Y207" s="382">
        <f t="shared" ref="Y207:Y214" si="31">IFERROR(IF(X207="",0,CEILING((X207/$H207),1)*$H207),"")</f>
        <v>399.6</v>
      </c>
      <c r="Z207" s="36">
        <f>IFERROR(IF(Y207=0,"",ROUNDUP(Y207/H207,0)*0.00937),"")</f>
        <v>0.69338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410.36111111111114</v>
      </c>
      <c r="BN207" s="64">
        <f t="shared" ref="BN207:BN214" si="33">IFERROR(Y207*I207/H207,"0")</f>
        <v>415.14000000000004</v>
      </c>
      <c r="BO207" s="64">
        <f t="shared" ref="BO207:BO214" si="34">IFERROR(1/J207*(X207/H207),"0")</f>
        <v>0.60956790123456783</v>
      </c>
      <c r="BP207" s="64">
        <f t="shared" ref="BP207:BP214" si="35">IFERROR(1/J207*(Y207/H207),"0")</f>
        <v>0.6166666666666667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290</v>
      </c>
      <c r="Y208" s="382">
        <f t="shared" si="31"/>
        <v>291.60000000000002</v>
      </c>
      <c r="Z208" s="36">
        <f>IFERROR(IF(Y208=0,"",ROUNDUP(Y208/H208,0)*0.00937),"")</f>
        <v>0.50597999999999999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301.27777777777777</v>
      </c>
      <c r="BN208" s="64">
        <f t="shared" si="33"/>
        <v>302.94</v>
      </c>
      <c r="BO208" s="64">
        <f t="shared" si="34"/>
        <v>0.44753086419753085</v>
      </c>
      <c r="BP208" s="64">
        <f t="shared" si="35"/>
        <v>0.45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251</v>
      </c>
      <c r="Y210" s="382">
        <f t="shared" si="31"/>
        <v>253.8</v>
      </c>
      <c r="Z210" s="36">
        <f>IFERROR(IF(Y210=0,"",ROUNDUP(Y210/H210,0)*0.00937),"")</f>
        <v>0.44039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260.76111111111112</v>
      </c>
      <c r="BN210" s="64">
        <f t="shared" si="33"/>
        <v>263.67</v>
      </c>
      <c r="BO210" s="64">
        <f t="shared" si="34"/>
        <v>0.38734567901234568</v>
      </c>
      <c r="BP210" s="64">
        <f t="shared" si="35"/>
        <v>0.39166666666666666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173.33333333333331</v>
      </c>
      <c r="Y215" s="383">
        <f>IFERROR(Y207/H207,"0")+IFERROR(Y208/H208,"0")+IFERROR(Y209/H209,"0")+IFERROR(Y210/H210,"0")+IFERROR(Y211/H211,"0")+IFERROR(Y212/H212,"0")+IFERROR(Y213/H213,"0")+IFERROR(Y214/H214,"0")</f>
        <v>175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1.63975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936</v>
      </c>
      <c r="Y216" s="383">
        <f>IFERROR(SUM(Y207:Y214),"0")</f>
        <v>945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203</v>
      </c>
      <c r="Y221" s="382">
        <f t="shared" si="36"/>
        <v>208.79999999999998</v>
      </c>
      <c r="Z221" s="36">
        <f>IFERROR(IF(Y221=0,"",ROUNDUP(Y221/H221,0)*0.02175),"")</f>
        <v>0.52200000000000002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216.16</v>
      </c>
      <c r="BN221" s="64">
        <f t="shared" si="38"/>
        <v>222.33599999999998</v>
      </c>
      <c r="BO221" s="64">
        <f t="shared" si="39"/>
        <v>0.41666666666666669</v>
      </c>
      <c r="BP221" s="64">
        <f t="shared" si="40"/>
        <v>0.42857142857142855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73</v>
      </c>
      <c r="Y222" s="382">
        <f t="shared" si="36"/>
        <v>74.399999999999991</v>
      </c>
      <c r="Z222" s="36">
        <f t="shared" ref="Z222:Z228" si="41">IFERROR(IF(Y222=0,"",ROUNDUP(Y222/H222,0)*0.00753),"")</f>
        <v>0.23343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81.82083333333334</v>
      </c>
      <c r="BN222" s="64">
        <f t="shared" si="38"/>
        <v>83.389999999999986</v>
      </c>
      <c r="BO222" s="64">
        <f t="shared" si="39"/>
        <v>0.19497863247863248</v>
      </c>
      <c r="BP222" s="64">
        <f t="shared" si="40"/>
        <v>0.19871794871794868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348</v>
      </c>
      <c r="Y224" s="382">
        <f t="shared" si="36"/>
        <v>348</v>
      </c>
      <c r="Z224" s="36">
        <f t="shared" si="41"/>
        <v>1.09185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387.44000000000005</v>
      </c>
      <c r="BN224" s="64">
        <f t="shared" si="38"/>
        <v>387.44000000000005</v>
      </c>
      <c r="BO224" s="64">
        <f t="shared" si="39"/>
        <v>0.9294871794871794</v>
      </c>
      <c r="BP224" s="64">
        <f t="shared" si="40"/>
        <v>0.9294871794871794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346</v>
      </c>
      <c r="Y225" s="382">
        <f t="shared" si="36"/>
        <v>348</v>
      </c>
      <c r="Z225" s="36">
        <f t="shared" si="41"/>
        <v>1.09185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385.21333333333337</v>
      </c>
      <c r="BN225" s="64">
        <f t="shared" si="38"/>
        <v>387.44000000000005</v>
      </c>
      <c r="BO225" s="64">
        <f t="shared" si="39"/>
        <v>0.92414529914529919</v>
      </c>
      <c r="BP225" s="64">
        <f t="shared" si="40"/>
        <v>0.9294871794871794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92</v>
      </c>
      <c r="Y227" s="382">
        <f t="shared" si="36"/>
        <v>93.6</v>
      </c>
      <c r="Z227" s="36">
        <f t="shared" si="41"/>
        <v>0.29366999999999999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102.42666666666668</v>
      </c>
      <c r="BN227" s="64">
        <f t="shared" si="38"/>
        <v>104.208</v>
      </c>
      <c r="BO227" s="64">
        <f t="shared" si="39"/>
        <v>0.24572649572649574</v>
      </c>
      <c r="BP227" s="64">
        <f t="shared" si="40"/>
        <v>0.25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125</v>
      </c>
      <c r="Y228" s="382">
        <f t="shared" si="36"/>
        <v>127.19999999999999</v>
      </c>
      <c r="Z228" s="36">
        <f t="shared" si="41"/>
        <v>0.39909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139.47916666666669</v>
      </c>
      <c r="BN228" s="64">
        <f t="shared" si="38"/>
        <v>141.934</v>
      </c>
      <c r="BO228" s="64">
        <f t="shared" si="39"/>
        <v>0.33386752136752135</v>
      </c>
      <c r="BP228" s="64">
        <f t="shared" si="40"/>
        <v>0.33974358974358976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433.33333333333331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437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3.6318900000000003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1187</v>
      </c>
      <c r="Y230" s="383">
        <f>IFERROR(SUM(Y218:Y228),"0")</f>
        <v>1200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50</v>
      </c>
      <c r="Y236" s="382">
        <f>IFERROR(IF(X236="",0,CEILING((X236/$H236),1)*$H236),"")</f>
        <v>50.4</v>
      </c>
      <c r="Z236" s="36">
        <f>IFERROR(IF(Y236=0,"",ROUNDUP(Y236/H236,0)*0.00753),"")</f>
        <v>0.15812999999999999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55.666666666666664</v>
      </c>
      <c r="BN236" s="64">
        <f>IFERROR(Y236*I236/H236,"0")</f>
        <v>56.112000000000002</v>
      </c>
      <c r="BO236" s="64">
        <f>IFERROR(1/J236*(X236/H236),"0")</f>
        <v>0.13354700854700854</v>
      </c>
      <c r="BP236" s="64">
        <f>IFERROR(1/J236*(Y236/H236),"0")</f>
        <v>0.13461538461538461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20.833333333333336</v>
      </c>
      <c r="Y237" s="383">
        <f>IFERROR(Y232/H232,"0")+IFERROR(Y233/H233,"0")+IFERROR(Y234/H234,"0")+IFERROR(Y235/H235,"0")+IFERROR(Y236/H236,"0")</f>
        <v>21</v>
      </c>
      <c r="Z237" s="383">
        <f>IFERROR(IF(Z232="",0,Z232),"0")+IFERROR(IF(Z233="",0,Z233),"0")+IFERROR(IF(Z234="",0,Z234),"0")+IFERROR(IF(Z235="",0,Z235),"0")+IFERROR(IF(Z236="",0,Z236),"0")</f>
        <v>0.15812999999999999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50</v>
      </c>
      <c r="Y238" s="383">
        <f>IFERROR(SUM(Y232:Y236),"0")</f>
        <v>50.4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141</v>
      </c>
      <c r="Y245" s="382">
        <f t="shared" si="42"/>
        <v>150.79999999999998</v>
      </c>
      <c r="Z245" s="36">
        <f>IFERROR(IF(Y245=0,"",ROUNDUP(Y245/H245,0)*0.02175),"")</f>
        <v>0.28275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146.83448275862068</v>
      </c>
      <c r="BN245" s="64">
        <f t="shared" si="44"/>
        <v>157.04</v>
      </c>
      <c r="BO245" s="64">
        <f t="shared" si="45"/>
        <v>0.21705665024630541</v>
      </c>
      <c r="BP245" s="64">
        <f t="shared" si="46"/>
        <v>0.2321428571428571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12.155172413793103</v>
      </c>
      <c r="Y249" s="383">
        <f>IFERROR(Y241/H241,"0")+IFERROR(Y242/H242,"0")+IFERROR(Y243/H243,"0")+IFERROR(Y244/H244,"0")+IFERROR(Y245/H245,"0")+IFERROR(Y246/H246,"0")+IFERROR(Y247/H247,"0")+IFERROR(Y248/H248,"0")</f>
        <v>12.999999999999998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0.28275</v>
      </c>
      <c r="AA249" s="384"/>
      <c r="AB249" s="384"/>
      <c r="AC249" s="384"/>
    </row>
    <row r="250" spans="1:68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141</v>
      </c>
      <c r="Y250" s="383">
        <f>IFERROR(SUM(Y241:Y248),"0")</f>
        <v>150.79999999999998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316</v>
      </c>
      <c r="Y254" s="382">
        <f t="shared" si="47"/>
        <v>324.8</v>
      </c>
      <c r="Z254" s="36">
        <f>IFERROR(IF(Y254=0,"",ROUNDUP(Y254/H254,0)*0.02175),"")</f>
        <v>0.60899999999999999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329.07586206896553</v>
      </c>
      <c r="BN254" s="64">
        <f t="shared" si="49"/>
        <v>338.24</v>
      </c>
      <c r="BO254" s="64">
        <f t="shared" si="50"/>
        <v>0.48645320197044334</v>
      </c>
      <c r="BP254" s="64">
        <f t="shared" si="51"/>
        <v>0.5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27.241379310344829</v>
      </c>
      <c r="Y261" s="383">
        <f>IFERROR(Y253/H253,"0")+IFERROR(Y254/H254,"0")+IFERROR(Y255/H255,"0")+IFERROR(Y256/H256,"0")+IFERROR(Y257/H257,"0")+IFERROR(Y258/H258,"0")+IFERROR(Y259/H259,"0")+IFERROR(Y260/H260,"0")</f>
        <v>28.000000000000004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0.60899999999999999</v>
      </c>
      <c r="AA261" s="384"/>
      <c r="AB261" s="384"/>
      <c r="AC261" s="384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316</v>
      </c>
      <c r="Y262" s="383">
        <f>IFERROR(SUM(Y253:Y260),"0")</f>
        <v>324.8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151</v>
      </c>
      <c r="Y288" s="382">
        <f>IFERROR(IF(X288="",0,CEILING((X288/$H288),1)*$H288),"")</f>
        <v>151.19999999999999</v>
      </c>
      <c r="Z288" s="36">
        <f>IFERROR(IF(Y288=0,"",ROUNDUP(Y288/H288,0)*0.00753),"")</f>
        <v>0.47439000000000003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168.11333333333334</v>
      </c>
      <c r="BN288" s="64">
        <f>IFERROR(Y288*I288/H288,"0")</f>
        <v>168.33600000000001</v>
      </c>
      <c r="BO288" s="64">
        <f>IFERROR(1/J288*(X288/H288),"0")</f>
        <v>0.40331196581196582</v>
      </c>
      <c r="BP288" s="64">
        <f>IFERROR(1/J288*(Y288/H288),"0")</f>
        <v>0.40384615384615385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174</v>
      </c>
      <c r="Y289" s="382">
        <f>IFERROR(IF(X289="",0,CEILING((X289/$H289),1)*$H289),"")</f>
        <v>175.2</v>
      </c>
      <c r="Z289" s="36">
        <f>IFERROR(IF(Y289=0,"",ROUNDUP(Y289/H289,0)*0.00753),"")</f>
        <v>0.54969000000000001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188.50000000000003</v>
      </c>
      <c r="BN289" s="64">
        <f>IFERROR(Y289*I289/H289,"0")</f>
        <v>189.8</v>
      </c>
      <c r="BO289" s="64">
        <f>IFERROR(1/J289*(X289/H289),"0")</f>
        <v>0.4647435897435897</v>
      </c>
      <c r="BP289" s="64">
        <f>IFERROR(1/J289*(Y289/H289),"0")</f>
        <v>0.46794871794871795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135.41666666666669</v>
      </c>
      <c r="Y291" s="383">
        <f>IFERROR(Y286/H286,"0")+IFERROR(Y287/H287,"0")+IFERROR(Y288/H288,"0")+IFERROR(Y289/H289,"0")+IFERROR(Y290/H290,"0")</f>
        <v>136</v>
      </c>
      <c r="Z291" s="383">
        <f>IFERROR(IF(Z286="",0,Z286),"0")+IFERROR(IF(Z287="",0,Z287),"0")+IFERROR(IF(Z288="",0,Z288),"0")+IFERROR(IF(Z289="",0,Z289),"0")+IFERROR(IF(Z290="",0,Z290),"0")</f>
        <v>1.0240800000000001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325</v>
      </c>
      <c r="Y292" s="383">
        <f>IFERROR(SUM(Y286:Y290),"0")</f>
        <v>326.39999999999998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6</v>
      </c>
      <c r="Y320" s="382">
        <f>IFERROR(IF(X320="",0,CEILING((X320/$H320),1)*$H320),"")</f>
        <v>8.4</v>
      </c>
      <c r="Z320" s="36">
        <f>IFERROR(IF(Y320=0,"",ROUNDUP(Y320/H320,0)*0.00753),"")</f>
        <v>1.506E-2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6.371428571428571</v>
      </c>
      <c r="BN320" s="64">
        <f>IFERROR(Y320*I320/H320,"0")</f>
        <v>8.92</v>
      </c>
      <c r="BO320" s="64">
        <f>IFERROR(1/J320*(X320/H320),"0")</f>
        <v>9.1575091575091579E-3</v>
      </c>
      <c r="BP320" s="64">
        <f>IFERROR(1/J320*(Y320/H320),"0")</f>
        <v>1.282051282051282E-2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1.4285714285714286</v>
      </c>
      <c r="Y324" s="383">
        <f>IFERROR(Y320/H320,"0")+IFERROR(Y321/H321,"0")+IFERROR(Y322/H322,"0")+IFERROR(Y323/H323,"0")</f>
        <v>2</v>
      </c>
      <c r="Z324" s="383">
        <f>IFERROR(IF(Z320="",0,Z320),"0")+IFERROR(IF(Z321="",0,Z321),"0")+IFERROR(IF(Z322="",0,Z322),"0")+IFERROR(IF(Z323="",0,Z323),"0")</f>
        <v>1.506E-2</v>
      </c>
      <c r="AA324" s="384"/>
      <c r="AB324" s="384"/>
      <c r="AC324" s="384"/>
    </row>
    <row r="325" spans="1:68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6</v>
      </c>
      <c r="Y325" s="383">
        <f>IFERROR(SUM(Y320:Y323),"0")</f>
        <v>8.4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31</v>
      </c>
      <c r="Y327" s="382">
        <f t="shared" ref="Y327:Y332" si="57">IFERROR(IF(X327="",0,CEILING((X327/$H327),1)*$H327),"")</f>
        <v>31.2</v>
      </c>
      <c r="Z327" s="36">
        <f>IFERROR(IF(Y327=0,"",ROUNDUP(Y327/H327,0)*0.02175),"")</f>
        <v>8.6999999999999994E-2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33.21769230769231</v>
      </c>
      <c r="BN327" s="64">
        <f t="shared" ref="BN327:BN332" si="59">IFERROR(Y327*I327/H327,"0")</f>
        <v>33.432000000000002</v>
      </c>
      <c r="BO327" s="64">
        <f t="shared" ref="BO327:BO332" si="60">IFERROR(1/J327*(X327/H327),"0")</f>
        <v>7.0970695970695968E-2</v>
      </c>
      <c r="BP327" s="64">
        <f t="shared" ref="BP327:BP332" si="61">IFERROR(1/J327*(Y327/H327),"0")</f>
        <v>7.1428571428571425E-2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39</v>
      </c>
      <c r="Y332" s="382">
        <f t="shared" si="57"/>
        <v>40.5</v>
      </c>
      <c r="Z332" s="36">
        <f>IFERROR(IF(Y332=0,"",ROUNDUP(Y332/H332,0)*0.00753),"")</f>
        <v>0.11295000000000001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43.015555555555558</v>
      </c>
      <c r="BN332" s="64">
        <f t="shared" si="59"/>
        <v>44.67</v>
      </c>
      <c r="BO332" s="64">
        <f t="shared" si="60"/>
        <v>9.2592592592592574E-2</v>
      </c>
      <c r="BP332" s="64">
        <f t="shared" si="61"/>
        <v>9.6153846153846145E-2</v>
      </c>
    </row>
    <row r="333" spans="1:68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18.418803418803417</v>
      </c>
      <c r="Y333" s="383">
        <f>IFERROR(Y327/H327,"0")+IFERROR(Y328/H328,"0")+IFERROR(Y329/H329,"0")+IFERROR(Y330/H330,"0")+IFERROR(Y331/H331,"0")+IFERROR(Y332/H332,"0")</f>
        <v>19</v>
      </c>
      <c r="Z333" s="383">
        <f>IFERROR(IF(Z327="",0,Z327),"0")+IFERROR(IF(Z328="",0,Z328),"0")+IFERROR(IF(Z329="",0,Z329),"0")+IFERROR(IF(Z330="",0,Z330),"0")+IFERROR(IF(Z331="",0,Z331),"0")+IFERROR(IF(Z332="",0,Z332),"0")</f>
        <v>0.19995000000000002</v>
      </c>
      <c r="AA333" s="384"/>
      <c r="AB333" s="384"/>
      <c r="AC333" s="384"/>
    </row>
    <row r="334" spans="1:68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70</v>
      </c>
      <c r="Y334" s="383">
        <f>IFERROR(SUM(Y327:Y332),"0")</f>
        <v>71.7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191</v>
      </c>
      <c r="Y336" s="382">
        <f>IFERROR(IF(X336="",0,CEILING((X336/$H336),1)*$H336),"")</f>
        <v>193.20000000000002</v>
      </c>
      <c r="Z336" s="36">
        <f>IFERROR(IF(Y336=0,"",ROUNDUP(Y336/H336,0)*0.02175),"")</f>
        <v>0.50024999999999997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203.82428571428571</v>
      </c>
      <c r="BN336" s="64">
        <f>IFERROR(Y336*I336/H336,"0")</f>
        <v>206.17200000000003</v>
      </c>
      <c r="BO336" s="64">
        <f>IFERROR(1/J336*(X336/H336),"0")</f>
        <v>0.40603741496598633</v>
      </c>
      <c r="BP336" s="64">
        <f>IFERROR(1/J336*(Y336/H336),"0")</f>
        <v>0.4107142857142857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305</v>
      </c>
      <c r="Y337" s="382">
        <f>IFERROR(IF(X337="",0,CEILING((X337/$H337),1)*$H337),"")</f>
        <v>312</v>
      </c>
      <c r="Z337" s="36">
        <f>IFERROR(IF(Y337=0,"",ROUNDUP(Y337/H337,0)*0.02175),"")</f>
        <v>0.86999999999999988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327.05384615384622</v>
      </c>
      <c r="BN337" s="64">
        <f>IFERROR(Y337*I337/H337,"0")</f>
        <v>334.56000000000006</v>
      </c>
      <c r="BO337" s="64">
        <f>IFERROR(1/J337*(X337/H337),"0")</f>
        <v>0.69826007326007322</v>
      </c>
      <c r="BP337" s="64">
        <f>IFERROR(1/J337*(Y337/H337),"0")</f>
        <v>0.71428571428571419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88</v>
      </c>
      <c r="Y338" s="382">
        <f>IFERROR(IF(X338="",0,CEILING((X338/$H338),1)*$H338),"")</f>
        <v>92.4</v>
      </c>
      <c r="Z338" s="36">
        <f>IFERROR(IF(Y338=0,"",ROUNDUP(Y338/H338,0)*0.02175),"")</f>
        <v>0.23924999999999999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93.90857142857142</v>
      </c>
      <c r="BN338" s="64">
        <f>IFERROR(Y338*I338/H338,"0")</f>
        <v>98.604000000000013</v>
      </c>
      <c r="BO338" s="64">
        <f>IFERROR(1/J338*(X338/H338),"0")</f>
        <v>0.18707482993197277</v>
      </c>
      <c r="BP338" s="64">
        <f>IFERROR(1/J338*(Y338/H338),"0")</f>
        <v>0.19642857142857142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72.316849816849825</v>
      </c>
      <c r="Y339" s="383">
        <f>IFERROR(Y336/H336,"0")+IFERROR(Y337/H337,"0")+IFERROR(Y338/H338,"0")</f>
        <v>74</v>
      </c>
      <c r="Z339" s="383">
        <f>IFERROR(IF(Z336="",0,Z336),"0")+IFERROR(IF(Z337="",0,Z337),"0")+IFERROR(IF(Z338="",0,Z338),"0")</f>
        <v>1.6094999999999999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584</v>
      </c>
      <c r="Y340" s="383">
        <f>IFERROR(SUM(Y336:Y338),"0")</f>
        <v>597.6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25</v>
      </c>
      <c r="Y344" s="382">
        <f>IFERROR(IF(X344="",0,CEILING((X344/$H344),1)*$H344),"")</f>
        <v>25.5</v>
      </c>
      <c r="Z344" s="36">
        <f>IFERROR(IF(Y344=0,"",ROUNDUP(Y344/H344,0)*0.00753),"")</f>
        <v>7.5300000000000006E-2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29.166666666666668</v>
      </c>
      <c r="BN344" s="64">
        <f>IFERROR(Y344*I344/H344,"0")</f>
        <v>29.75</v>
      </c>
      <c r="BO344" s="64">
        <f>IFERROR(1/J344*(X344/H344),"0")</f>
        <v>6.2845651080945197E-2</v>
      </c>
      <c r="BP344" s="64">
        <f>IFERROR(1/J344*(Y344/H344),"0")</f>
        <v>6.4102564102564097E-2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47</v>
      </c>
      <c r="Y345" s="382">
        <f>IFERROR(IF(X345="",0,CEILING((X345/$H345),1)*$H345),"")</f>
        <v>48.449999999999996</v>
      </c>
      <c r="Z345" s="36">
        <f>IFERROR(IF(Y345=0,"",ROUNDUP(Y345/H345,0)*0.00753),"")</f>
        <v>0.14307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53.450980392156858</v>
      </c>
      <c r="BN345" s="64">
        <f>IFERROR(Y345*I345/H345,"0")</f>
        <v>55.1</v>
      </c>
      <c r="BO345" s="64">
        <f>IFERROR(1/J345*(X345/H345),"0")</f>
        <v>0.11814982403217698</v>
      </c>
      <c r="BP345" s="64">
        <f>IFERROR(1/J345*(Y345/H345),"0")</f>
        <v>0.12179487179487179</v>
      </c>
    </row>
    <row r="346" spans="1:68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28.235294117647062</v>
      </c>
      <c r="Y346" s="383">
        <f>IFERROR(Y342/H342,"0")+IFERROR(Y343/H343,"0")+IFERROR(Y344/H344,"0")+IFERROR(Y345/H345,"0")</f>
        <v>29</v>
      </c>
      <c r="Z346" s="383">
        <f>IFERROR(IF(Z342="",0,Z342),"0")+IFERROR(IF(Z343="",0,Z343),"0")+IFERROR(IF(Z344="",0,Z344),"0")+IFERROR(IF(Z345="",0,Z345),"0")</f>
        <v>0.21837000000000001</v>
      </c>
      <c r="AA346" s="384"/>
      <c r="AB346" s="384"/>
      <c r="AC346" s="384"/>
    </row>
    <row r="347" spans="1:68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72</v>
      </c>
      <c r="Y347" s="383">
        <f>IFERROR(SUM(Y342:Y345),"0")</f>
        <v>73.949999999999989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42</v>
      </c>
      <c r="Y356" s="382">
        <f>IFERROR(IF(X356="",0,CEILING((X356/$H356),1)*$H356),"")</f>
        <v>43.2</v>
      </c>
      <c r="Z356" s="36">
        <f>IFERROR(IF(Y356=0,"",ROUNDUP(Y356/H356,0)*0.00753),"")</f>
        <v>0.18071999999999999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47.786666666666669</v>
      </c>
      <c r="BN356" s="64">
        <f>IFERROR(Y356*I356/H356,"0")</f>
        <v>49.152000000000001</v>
      </c>
      <c r="BO356" s="64">
        <f>IFERROR(1/J356*(X356/H356),"0")</f>
        <v>0.14957264957264957</v>
      </c>
      <c r="BP356" s="64">
        <f>IFERROR(1/J356*(Y356/H356),"0")</f>
        <v>0.15384615384615385</v>
      </c>
    </row>
    <row r="357" spans="1:68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23.333333333333332</v>
      </c>
      <c r="Y357" s="383">
        <f>IFERROR(Y356/H356,"0")</f>
        <v>24</v>
      </c>
      <c r="Z357" s="383">
        <f>IFERROR(IF(Z356="",0,Z356),"0")</f>
        <v>0.18071999999999999</v>
      </c>
      <c r="AA357" s="384"/>
      <c r="AB357" s="384"/>
      <c r="AC357" s="384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42</v>
      </c>
      <c r="Y358" s="383">
        <f>IFERROR(SUM(Y356:Y356),"0")</f>
        <v>43.2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1315</v>
      </c>
      <c r="Y368" s="382">
        <f t="shared" ref="Y368:Y376" si="62">IFERROR(IF(X368="",0,CEILING((X368/$H368),1)*$H368),"")</f>
        <v>1320</v>
      </c>
      <c r="Z368" s="36">
        <f>IFERROR(IF(Y368=0,"",ROUNDUP(Y368/H368,0)*0.02175),"")</f>
        <v>1.9139999999999999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1357.0800000000002</v>
      </c>
      <c r="BN368" s="64">
        <f t="shared" ref="BN368:BN376" si="64">IFERROR(Y368*I368/H368,"0")</f>
        <v>1362.2400000000002</v>
      </c>
      <c r="BO368" s="64">
        <f t="shared" ref="BO368:BO376" si="65">IFERROR(1/J368*(X368/H368),"0")</f>
        <v>1.8263888888888888</v>
      </c>
      <c r="BP368" s="64">
        <f t="shared" ref="BP368:BP376" si="66">IFERROR(1/J368*(Y368/H368),"0")</f>
        <v>1.8333333333333333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710</v>
      </c>
      <c r="Y370" s="382">
        <f t="shared" si="62"/>
        <v>720</v>
      </c>
      <c r="Z370" s="36">
        <f>IFERROR(IF(Y370=0,"",ROUNDUP(Y370/H370,0)*0.02175),"")</f>
        <v>1.044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732.72</v>
      </c>
      <c r="BN370" s="64">
        <f t="shared" si="64"/>
        <v>743.04000000000008</v>
      </c>
      <c r="BO370" s="64">
        <f t="shared" si="65"/>
        <v>0.98611111111111116</v>
      </c>
      <c r="BP370" s="64">
        <f t="shared" si="66"/>
        <v>1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1424</v>
      </c>
      <c r="Y372" s="382">
        <f t="shared" si="62"/>
        <v>1425</v>
      </c>
      <c r="Z372" s="36">
        <f>IFERROR(IF(Y372=0,"",ROUNDUP(Y372/H372,0)*0.02175),"")</f>
        <v>2.0662499999999997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1469.568</v>
      </c>
      <c r="BN372" s="64">
        <f t="shared" si="64"/>
        <v>1470.6</v>
      </c>
      <c r="BO372" s="64">
        <f t="shared" si="65"/>
        <v>1.9777777777777779</v>
      </c>
      <c r="BP372" s="64">
        <f t="shared" si="66"/>
        <v>1.9791666666666665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229.93333333333334</v>
      </c>
      <c r="Y377" s="383">
        <f>IFERROR(Y368/H368,"0")+IFERROR(Y369/H369,"0")+IFERROR(Y370/H370,"0")+IFERROR(Y371/H371,"0")+IFERROR(Y372/H372,"0")+IFERROR(Y373/H373,"0")+IFERROR(Y374/H374,"0")+IFERROR(Y375/H375,"0")+IFERROR(Y376/H376,"0")</f>
        <v>231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5.0242500000000003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3449</v>
      </c>
      <c r="Y378" s="383">
        <f>IFERROR(SUM(Y368:Y376),"0")</f>
        <v>3465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1542</v>
      </c>
      <c r="Y380" s="382">
        <f>IFERROR(IF(X380="",0,CEILING((X380/$H380),1)*$H380),"")</f>
        <v>1545</v>
      </c>
      <c r="Z380" s="36">
        <f>IFERROR(IF(Y380=0,"",ROUNDUP(Y380/H380,0)*0.02175),"")</f>
        <v>2.2402499999999996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1591.3440000000001</v>
      </c>
      <c r="BN380" s="64">
        <f>IFERROR(Y380*I380/H380,"0")</f>
        <v>1594.44</v>
      </c>
      <c r="BO380" s="64">
        <f>IFERROR(1/J380*(X380/H380),"0")</f>
        <v>2.1416666666666666</v>
      </c>
      <c r="BP380" s="64">
        <f>IFERROR(1/J380*(Y380/H380),"0")</f>
        <v>2.145833333333333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102.8</v>
      </c>
      <c r="Y382" s="383">
        <f>IFERROR(Y380/H380,"0")+IFERROR(Y381/H381,"0")</f>
        <v>103</v>
      </c>
      <c r="Z382" s="383">
        <f>IFERROR(IF(Z380="",0,Z380),"0")+IFERROR(IF(Z381="",0,Z381),"0")</f>
        <v>2.2402499999999996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1542</v>
      </c>
      <c r="Y383" s="383">
        <f>IFERROR(SUM(Y380:Y381),"0")</f>
        <v>1545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10</v>
      </c>
      <c r="Y387" s="382">
        <f>IFERROR(IF(X387="",0,CEILING((X387/$H387),1)*$H387),"")</f>
        <v>15.6</v>
      </c>
      <c r="Z387" s="36">
        <f>IFERROR(IF(Y387=0,"",ROUNDUP(Y387/H387,0)*0.02175),"")</f>
        <v>4.3499999999999997E-2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10.723076923076926</v>
      </c>
      <c r="BN387" s="64">
        <f>IFERROR(Y387*I387/H387,"0")</f>
        <v>16.728000000000002</v>
      </c>
      <c r="BO387" s="64">
        <f>IFERROR(1/J387*(X387/H387),"0")</f>
        <v>2.2893772893772896E-2</v>
      </c>
      <c r="BP387" s="64">
        <f>IFERROR(1/J387*(Y387/H387),"0")</f>
        <v>3.5714285714285712E-2</v>
      </c>
    </row>
    <row r="388" spans="1:68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1.2820512820512822</v>
      </c>
      <c r="Y388" s="383">
        <f>IFERROR(Y385/H385,"0")+IFERROR(Y386/H386,"0")+IFERROR(Y387/H387,"0")</f>
        <v>2</v>
      </c>
      <c r="Z388" s="383">
        <f>IFERROR(IF(Z385="",0,Z385),"0")+IFERROR(IF(Z386="",0,Z386),"0")+IFERROR(IF(Z387="",0,Z387),"0")</f>
        <v>4.3499999999999997E-2</v>
      </c>
      <c r="AA388" s="384"/>
      <c r="AB388" s="384"/>
      <c r="AC388" s="384"/>
    </row>
    <row r="389" spans="1:68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10</v>
      </c>
      <c r="Y389" s="383">
        <f>IFERROR(SUM(Y385:Y387),"0")</f>
        <v>15.6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112</v>
      </c>
      <c r="Y391" s="382">
        <f>IFERROR(IF(X391="",0,CEILING((X391/$H391),1)*$H391),"")</f>
        <v>117</v>
      </c>
      <c r="Z391" s="36">
        <f>IFERROR(IF(Y391=0,"",ROUNDUP(Y391/H391,0)*0.02175),"")</f>
        <v>0.32624999999999998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120.09846153846155</v>
      </c>
      <c r="BN391" s="64">
        <f>IFERROR(Y391*I391/H391,"0")</f>
        <v>125.46000000000001</v>
      </c>
      <c r="BO391" s="64">
        <f>IFERROR(1/J391*(X391/H391),"0")</f>
        <v>0.25641025641025639</v>
      </c>
      <c r="BP391" s="64">
        <f>IFERROR(1/J391*(Y391/H391),"0")</f>
        <v>0.26785714285714285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14.358974358974359</v>
      </c>
      <c r="Y393" s="383">
        <f>IFERROR(Y391/H391,"0")+IFERROR(Y392/H392,"0")</f>
        <v>15</v>
      </c>
      <c r="Z393" s="383">
        <f>IFERROR(IF(Z391="",0,Z391),"0")+IFERROR(IF(Z392="",0,Z392),"0")</f>
        <v>0.32624999999999998</v>
      </c>
      <c r="AA393" s="384"/>
      <c r="AB393" s="384"/>
      <c r="AC393" s="384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112</v>
      </c>
      <c r="Y394" s="383">
        <f>IFERROR(SUM(Y391:Y392),"0")</f>
        <v>117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74</v>
      </c>
      <c r="Y398" s="382">
        <f>IFERROR(IF(X398="",0,CEILING((X398/$H398),1)*$H398),"")</f>
        <v>75.600000000000009</v>
      </c>
      <c r="Z398" s="36">
        <f>IFERROR(IF(Y398=0,"",ROUNDUP(Y398/H398,0)*0.02175),"")</f>
        <v>0.15225</v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77.288888888888877</v>
      </c>
      <c r="BN398" s="64">
        <f>IFERROR(Y398*I398/H398,"0")</f>
        <v>78.959999999999994</v>
      </c>
      <c r="BO398" s="64">
        <f>IFERROR(1/J398*(X398/H398),"0")</f>
        <v>0.12235449735449734</v>
      </c>
      <c r="BP398" s="64">
        <f>IFERROR(1/J398*(Y398/H398),"0")</f>
        <v>0.125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6.8518518518518512</v>
      </c>
      <c r="Y401" s="383">
        <f>IFERROR(Y397/H397,"0")+IFERROR(Y398/H398,"0")+IFERROR(Y399/H399,"0")+IFERROR(Y400/H400,"0")</f>
        <v>7</v>
      </c>
      <c r="Z401" s="383">
        <f>IFERROR(IF(Z397="",0,Z397),"0")+IFERROR(IF(Z398="",0,Z398),"0")+IFERROR(IF(Z399="",0,Z399),"0")+IFERROR(IF(Z400="",0,Z400),"0")</f>
        <v>0.15225</v>
      </c>
      <c r="AA401" s="384"/>
      <c r="AB401" s="384"/>
      <c r="AC401" s="384"/>
    </row>
    <row r="402" spans="1:68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74</v>
      </c>
      <c r="Y402" s="383">
        <f>IFERROR(SUM(Y397:Y400),"0")</f>
        <v>75.600000000000009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508</v>
      </c>
      <c r="Y410" s="382">
        <f>IFERROR(IF(X410="",0,CEILING((X410/$H410),1)*$H410),"")</f>
        <v>514.79999999999995</v>
      </c>
      <c r="Z410" s="36">
        <f>IFERROR(IF(Y410=0,"",ROUNDUP(Y410/H410,0)*0.02175),"")</f>
        <v>1.4355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544.7323076923077</v>
      </c>
      <c r="BN410" s="64">
        <f>IFERROR(Y410*I410/H410,"0")</f>
        <v>552.024</v>
      </c>
      <c r="BO410" s="64">
        <f>IFERROR(1/J410*(X410/H410),"0")</f>
        <v>1.1630036630036629</v>
      </c>
      <c r="BP410" s="64">
        <f>IFERROR(1/J410*(Y410/H410),"0")</f>
        <v>1.1785714285714286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65.128205128205124</v>
      </c>
      <c r="Y415" s="383">
        <f>IFERROR(Y410/H410,"0")+IFERROR(Y411/H411,"0")+IFERROR(Y412/H412,"0")+IFERROR(Y413/H413,"0")+IFERROR(Y414/H414,"0")</f>
        <v>66</v>
      </c>
      <c r="Z415" s="383">
        <f>IFERROR(IF(Z410="",0,Z410),"0")+IFERROR(IF(Z411="",0,Z411),"0")+IFERROR(IF(Z412="",0,Z412),"0")+IFERROR(IF(Z413="",0,Z413),"0")+IFERROR(IF(Z414="",0,Z414),"0")</f>
        <v>1.4355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508</v>
      </c>
      <c r="Y416" s="383">
        <f>IFERROR(SUM(Y410:Y414),"0")</f>
        <v>514.79999999999995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17</v>
      </c>
      <c r="Y429" s="382">
        <f t="shared" si="67"/>
        <v>21</v>
      </c>
      <c r="Z429" s="36">
        <f>IFERROR(IF(Y429=0,"",ROUNDUP(Y429/H429,0)*0.00753),"")</f>
        <v>3.7650000000000003E-2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17.93095238095238</v>
      </c>
      <c r="BN429" s="64">
        <f t="shared" si="69"/>
        <v>22.15</v>
      </c>
      <c r="BO429" s="64">
        <f t="shared" si="70"/>
        <v>2.5946275946275944E-2</v>
      </c>
      <c r="BP429" s="64">
        <f t="shared" si="71"/>
        <v>3.2051282051282048E-2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19</v>
      </c>
      <c r="Y431" s="382">
        <f t="shared" si="67"/>
        <v>21</v>
      </c>
      <c r="Z431" s="36">
        <f>IFERROR(IF(Y431=0,"",ROUNDUP(Y431/H431,0)*0.00753),"")</f>
        <v>3.7650000000000003E-2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20.040476190476188</v>
      </c>
      <c r="BN431" s="64">
        <f t="shared" si="69"/>
        <v>22.15</v>
      </c>
      <c r="BO431" s="64">
        <f t="shared" si="70"/>
        <v>2.8998778998778996E-2</v>
      </c>
      <c r="BP431" s="64">
        <f t="shared" si="71"/>
        <v>3.2051282051282048E-2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60</v>
      </c>
      <c r="Y440" s="382">
        <f t="shared" si="67"/>
        <v>60.900000000000006</v>
      </c>
      <c r="Z440" s="36">
        <f t="shared" si="72"/>
        <v>0.14558000000000001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63.714285714285715</v>
      </c>
      <c r="BN440" s="64">
        <f t="shared" si="69"/>
        <v>64.67</v>
      </c>
      <c r="BO440" s="64">
        <f t="shared" si="70"/>
        <v>0.12210012210012211</v>
      </c>
      <c r="BP440" s="64">
        <f t="shared" si="71"/>
        <v>0.12393162393162395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39</v>
      </c>
      <c r="Y444" s="382">
        <f t="shared" si="67"/>
        <v>39.9</v>
      </c>
      <c r="Z444" s="36">
        <f t="shared" si="72"/>
        <v>9.5380000000000006E-2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41.414285714285711</v>
      </c>
      <c r="BN444" s="64">
        <f t="shared" si="69"/>
        <v>42.36999999999999</v>
      </c>
      <c r="BO444" s="64">
        <f t="shared" si="70"/>
        <v>7.9365079365079361E-2</v>
      </c>
      <c r="BP444" s="64">
        <f t="shared" si="71"/>
        <v>8.11965811965812E-2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55.714285714285708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58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0.31626000000000004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135</v>
      </c>
      <c r="Y450" s="383">
        <f>IFERROR(SUM(Y428:Y448),"0")</f>
        <v>142.80000000000001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5</v>
      </c>
      <c r="Y457" s="382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7.5</v>
      </c>
      <c r="BN457" s="64">
        <f>IFERROR(Y457*I457/H457,"0")</f>
        <v>9.0000000000000018</v>
      </c>
      <c r="BO457" s="64">
        <f>IFERROR(1/J457*(X457/H457),"0")</f>
        <v>2.0833333333333336E-2</v>
      </c>
      <c r="BP457" s="64">
        <f>IFERROR(1/J457*(Y457/H457),"0")</f>
        <v>2.5000000000000001E-2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4.166666666666667</v>
      </c>
      <c r="Y460" s="383">
        <f>IFERROR(Y457/H457,"0")+IFERROR(Y458/H458,"0")+IFERROR(Y459/H459,"0")</f>
        <v>5</v>
      </c>
      <c r="Z460" s="383">
        <f>IFERROR(IF(Z457="",0,Z457),"0")+IFERROR(IF(Z458="",0,Z458),"0")+IFERROR(IF(Z459="",0,Z459),"0")</f>
        <v>3.1350000000000003E-2</v>
      </c>
      <c r="AA460" s="384"/>
      <c r="AB460" s="384"/>
      <c r="AC460" s="384"/>
    </row>
    <row r="461" spans="1:68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5</v>
      </c>
      <c r="Y461" s="383">
        <f>IFERROR(SUM(Y457:Y459),"0")</f>
        <v>6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19</v>
      </c>
      <c r="Y468" s="382">
        <f t="shared" ref="Y468:Y473" si="73">IFERROR(IF(X468="",0,CEILING((X468/$H468),1)*$H468),"")</f>
        <v>21</v>
      </c>
      <c r="Z468" s="36">
        <f>IFERROR(IF(Y468=0,"",ROUNDUP(Y468/H468,0)*0.00753),"")</f>
        <v>3.7650000000000003E-2</v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20.040476190476188</v>
      </c>
      <c r="BN468" s="64">
        <f t="shared" ref="BN468:BN473" si="75">IFERROR(Y468*I468/H468,"0")</f>
        <v>22.15</v>
      </c>
      <c r="BO468" s="64">
        <f t="shared" ref="BO468:BO473" si="76">IFERROR(1/J468*(X468/H468),"0")</f>
        <v>2.8998778998778996E-2</v>
      </c>
      <c r="BP468" s="64">
        <f t="shared" ref="BP468:BP473" si="77">IFERROR(1/J468*(Y468/H468),"0")</f>
        <v>3.2051282051282048E-2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4.5238095238095237</v>
      </c>
      <c r="Y474" s="383">
        <f>IFERROR(Y468/H468,"0")+IFERROR(Y469/H469,"0")+IFERROR(Y470/H470,"0")+IFERROR(Y471/H471,"0")+IFERROR(Y472/H472,"0")+IFERROR(Y473/H473,"0")</f>
        <v>5</v>
      </c>
      <c r="Z474" s="383">
        <f>IFERROR(IF(Z468="",0,Z468),"0")+IFERROR(IF(Z469="",0,Z469),"0")+IFERROR(IF(Z470="",0,Z470),"0")+IFERROR(IF(Z471="",0,Z471),"0")+IFERROR(IF(Z472="",0,Z472),"0")+IFERROR(IF(Z473="",0,Z473),"0")</f>
        <v>3.7650000000000003E-2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19</v>
      </c>
      <c r="Y475" s="383">
        <f>IFERROR(SUM(Y468:Y473),"0")</f>
        <v>21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1</v>
      </c>
      <c r="Y478" s="382">
        <f>IFERROR(IF(X478="",0,CEILING((X478/$H478),1)*$H478),"")</f>
        <v>2</v>
      </c>
      <c r="Z478" s="36">
        <f>IFERROR(IF(Y478=0,"",ROUNDUP(Y478/H478,0)*0.00627),"")</f>
        <v>6.2700000000000004E-3</v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1.3</v>
      </c>
      <c r="BN478" s="64">
        <f>IFERROR(Y478*I478/H478,"0")</f>
        <v>2.6</v>
      </c>
      <c r="BO478" s="64">
        <f>IFERROR(1/J478*(X478/H478),"0")</f>
        <v>2.5000000000000001E-3</v>
      </c>
      <c r="BP478" s="64">
        <f>IFERROR(1/J478*(Y478/H478),"0")</f>
        <v>5.0000000000000001E-3</v>
      </c>
    </row>
    <row r="479" spans="1:68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0.5</v>
      </c>
      <c r="Y479" s="383">
        <f>IFERROR(Y477/H477,"0")+IFERROR(Y478/H478,"0")</f>
        <v>1</v>
      </c>
      <c r="Z479" s="383">
        <f>IFERROR(IF(Z477="",0,Z477),"0")+IFERROR(IF(Z478="",0,Z478),"0")</f>
        <v>6.2700000000000004E-3</v>
      </c>
      <c r="AA479" s="384"/>
      <c r="AB479" s="384"/>
      <c r="AC479" s="384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1</v>
      </c>
      <c r="Y480" s="383">
        <f>IFERROR(SUM(Y477:Y478),"0")</f>
        <v>2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20</v>
      </c>
      <c r="Y486" s="382">
        <f>IFERROR(IF(X486="",0,CEILING((X486/$H486),1)*$H486),"")</f>
        <v>21</v>
      </c>
      <c r="Z486" s="36">
        <f>IFERROR(IF(Y486=0,"",ROUNDUP(Y486/H486,0)*0.00627),"")</f>
        <v>4.3890000000000005E-2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24</v>
      </c>
      <c r="BN486" s="64">
        <f>IFERROR(Y486*I486/H486,"0")</f>
        <v>25.200000000000003</v>
      </c>
      <c r="BO486" s="64">
        <f>IFERROR(1/J486*(X486/H486),"0")</f>
        <v>3.3333333333333333E-2</v>
      </c>
      <c r="BP486" s="64">
        <f>IFERROR(1/J486*(Y486/H486),"0")</f>
        <v>3.5000000000000003E-2</v>
      </c>
    </row>
    <row r="487" spans="1:68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6.666666666666667</v>
      </c>
      <c r="Y487" s="383">
        <f>IFERROR(Y486/H486,"0")</f>
        <v>7</v>
      </c>
      <c r="Z487" s="383">
        <f>IFERROR(IF(Z486="",0,Z486),"0")</f>
        <v>4.3890000000000005E-2</v>
      </c>
      <c r="AA487" s="384"/>
      <c r="AB487" s="384"/>
      <c r="AC487" s="384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20</v>
      </c>
      <c r="Y488" s="383">
        <f>IFERROR(SUM(Y486:Y486),"0")</f>
        <v>21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149</v>
      </c>
      <c r="Y510" s="382">
        <f t="shared" si="78"/>
        <v>153.12</v>
      </c>
      <c r="Z510" s="36">
        <f t="shared" si="79"/>
        <v>0.34683999999999998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159.15909090909088</v>
      </c>
      <c r="BN510" s="64">
        <f t="shared" si="81"/>
        <v>163.56</v>
      </c>
      <c r="BO510" s="64">
        <f t="shared" si="82"/>
        <v>0.27134324009324012</v>
      </c>
      <c r="BP510" s="64">
        <f t="shared" si="83"/>
        <v>0.27884615384615385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697</v>
      </c>
      <c r="Y512" s="382">
        <f t="shared" si="78"/>
        <v>702.24</v>
      </c>
      <c r="Z512" s="36">
        <f t="shared" si="79"/>
        <v>1.5906800000000001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744.52272727272725</v>
      </c>
      <c r="BN512" s="64">
        <f t="shared" si="81"/>
        <v>750.11999999999989</v>
      </c>
      <c r="BO512" s="64">
        <f t="shared" si="82"/>
        <v>1.2693036130536131</v>
      </c>
      <c r="BP512" s="64">
        <f t="shared" si="83"/>
        <v>1.278846153846154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741</v>
      </c>
      <c r="Y514" s="382">
        <f t="shared" si="78"/>
        <v>744.48</v>
      </c>
      <c r="Z514" s="36">
        <f t="shared" si="79"/>
        <v>1.6863600000000001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791.52272727272714</v>
      </c>
      <c r="BN514" s="64">
        <f t="shared" si="81"/>
        <v>795.2399999999999</v>
      </c>
      <c r="BO514" s="64">
        <f t="shared" si="82"/>
        <v>1.3494318181818183</v>
      </c>
      <c r="BP514" s="64">
        <f t="shared" si="83"/>
        <v>1.3557692307692308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47</v>
      </c>
      <c r="Y515" s="382">
        <f t="shared" si="78"/>
        <v>50.4</v>
      </c>
      <c r="Z515" s="36">
        <f>IFERROR(IF(Y515=0,"",ROUNDUP(Y515/H515,0)*0.00937),"")</f>
        <v>0.13117999999999999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50.133333333333326</v>
      </c>
      <c r="BN515" s="64">
        <f t="shared" si="81"/>
        <v>53.76</v>
      </c>
      <c r="BO515" s="64">
        <f t="shared" si="82"/>
        <v>0.10879629629629629</v>
      </c>
      <c r="BP515" s="64">
        <f t="shared" si="83"/>
        <v>0.11666666666666667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313.62373737373736</v>
      </c>
      <c r="Y518" s="383">
        <f>IFERROR(Y509/H509,"0")+IFERROR(Y510/H510,"0")+IFERROR(Y511/H511,"0")+IFERROR(Y512/H512,"0")+IFERROR(Y513/H513,"0")+IFERROR(Y514/H514,"0")+IFERROR(Y515/H515,"0")+IFERROR(Y516/H516,"0")+IFERROR(Y517/H517,"0")</f>
        <v>317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3.7550600000000003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1634</v>
      </c>
      <c r="Y519" s="383">
        <f>IFERROR(SUM(Y509:Y517),"0")</f>
        <v>1650.2400000000002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543</v>
      </c>
      <c r="Y521" s="382">
        <f>IFERROR(IF(X521="",0,CEILING((X521/$H521),1)*$H521),"")</f>
        <v>543.84</v>
      </c>
      <c r="Z521" s="36">
        <f>IFERROR(IF(Y521=0,"",ROUNDUP(Y521/H521,0)*0.01196),"")</f>
        <v>1.2318800000000001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580.02272727272725</v>
      </c>
      <c r="BN521" s="64">
        <f>IFERROR(Y521*I521/H521,"0")</f>
        <v>580.91999999999996</v>
      </c>
      <c r="BO521" s="64">
        <f>IFERROR(1/J521*(X521/H521),"0")</f>
        <v>0.98885489510489499</v>
      </c>
      <c r="BP521" s="64">
        <f>IFERROR(1/J521*(Y521/H521),"0")</f>
        <v>0.99038461538461542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138</v>
      </c>
      <c r="Y522" s="382">
        <f>IFERROR(IF(X522="",0,CEILING((X522/$H522),1)*$H522),"")</f>
        <v>140.4</v>
      </c>
      <c r="Z522" s="36">
        <f>IFERROR(IF(Y522=0,"",ROUNDUP(Y522/H522,0)*0.00937),"")</f>
        <v>0.36542999999999998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147.19999999999999</v>
      </c>
      <c r="BN522" s="64">
        <f>IFERROR(Y522*I522/H522,"0")</f>
        <v>149.76</v>
      </c>
      <c r="BO522" s="64">
        <f>IFERROR(1/J522*(X522/H522),"0")</f>
        <v>0.31944444444444448</v>
      </c>
      <c r="BP522" s="64">
        <f>IFERROR(1/J522*(Y522/H522),"0")</f>
        <v>0.32500000000000001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141.17424242424241</v>
      </c>
      <c r="Y523" s="383">
        <f>IFERROR(Y521/H521,"0")+IFERROR(Y522/H522,"0")</f>
        <v>142</v>
      </c>
      <c r="Z523" s="383">
        <f>IFERROR(IF(Z521="",0,Z521),"0")+IFERROR(IF(Z522="",0,Z522),"0")</f>
        <v>1.59731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681</v>
      </c>
      <c r="Y524" s="383">
        <f>IFERROR(SUM(Y521:Y522),"0")</f>
        <v>684.24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274</v>
      </c>
      <c r="Y526" s="382">
        <f t="shared" ref="Y526:Y531" si="84">IFERROR(IF(X526="",0,CEILING((X526/$H526),1)*$H526),"")</f>
        <v>274.56</v>
      </c>
      <c r="Z526" s="36">
        <f>IFERROR(IF(Y526=0,"",ROUNDUP(Y526/H526,0)*0.01196),"")</f>
        <v>0.62192000000000003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292.68181818181813</v>
      </c>
      <c r="BN526" s="64">
        <f t="shared" ref="BN526:BN531" si="86">IFERROR(Y526*I526/H526,"0")</f>
        <v>293.27999999999997</v>
      </c>
      <c r="BO526" s="64">
        <f t="shared" ref="BO526:BO531" si="87">IFERROR(1/J526*(X526/H526),"0")</f>
        <v>0.49898018648018649</v>
      </c>
      <c r="BP526" s="64">
        <f t="shared" ref="BP526:BP531" si="88">IFERROR(1/J526*(Y526/H526),"0")</f>
        <v>0.5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291</v>
      </c>
      <c r="Y527" s="382">
        <f t="shared" si="84"/>
        <v>295.68</v>
      </c>
      <c r="Z527" s="36">
        <f>IFERROR(IF(Y527=0,"",ROUNDUP(Y527/H527,0)*0.01196),"")</f>
        <v>0.66976000000000002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310.84090909090907</v>
      </c>
      <c r="BN527" s="64">
        <f t="shared" si="86"/>
        <v>315.83999999999997</v>
      </c>
      <c r="BO527" s="64">
        <f t="shared" si="87"/>
        <v>0.52993881118881114</v>
      </c>
      <c r="BP527" s="64">
        <f t="shared" si="88"/>
        <v>0.53846153846153855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463</v>
      </c>
      <c r="Y528" s="382">
        <f t="shared" si="84"/>
        <v>464.64000000000004</v>
      </c>
      <c r="Z528" s="36">
        <f>IFERROR(IF(Y528=0,"",ROUNDUP(Y528/H528,0)*0.01196),"")</f>
        <v>1.0524800000000001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494.56818181818176</v>
      </c>
      <c r="BN528" s="64">
        <f t="shared" si="86"/>
        <v>496.32000000000005</v>
      </c>
      <c r="BO528" s="64">
        <f t="shared" si="87"/>
        <v>0.84316724941724941</v>
      </c>
      <c r="BP528" s="64">
        <f t="shared" si="88"/>
        <v>0.84615384615384626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194.69696969696969</v>
      </c>
      <c r="Y532" s="383">
        <f>IFERROR(Y526/H526,"0")+IFERROR(Y527/H527,"0")+IFERROR(Y528/H528,"0")+IFERROR(Y529/H529,"0")+IFERROR(Y530/H530,"0")+IFERROR(Y531/H531,"0")</f>
        <v>196</v>
      </c>
      <c r="Z532" s="383">
        <f>IFERROR(IF(Z526="",0,Z526),"0")+IFERROR(IF(Z527="",0,Z527),"0")+IFERROR(IF(Z528="",0,Z528),"0")+IFERROR(IF(Z529="",0,Z529),"0")+IFERROR(IF(Z530="",0,Z530),"0")+IFERROR(IF(Z531="",0,Z531),"0")</f>
        <v>2.34416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1028</v>
      </c>
      <c r="Y533" s="383">
        <f>IFERROR(SUM(Y526:Y531),"0")</f>
        <v>1034.8800000000001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idden="1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hidden="1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16891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17098.21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17852.986175222588</v>
      </c>
      <c r="Y603" s="383">
        <f>IFERROR(SUM(BN22:BN599),"0")</f>
        <v>18073.419999999995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31</v>
      </c>
      <c r="Y604" s="38">
        <f>ROUNDUP(SUM(BP22:BP599),0)</f>
        <v>31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18627.986175222588</v>
      </c>
      <c r="Y605" s="383">
        <f>GrossWeightTotalR+PalletQtyTotalR*25</f>
        <v>18848.419999999995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2816.3658528007913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2852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36.094380000000008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1088.0000000000002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461.20000000000005</v>
      </c>
      <c r="E612" s="46">
        <f>IFERROR(Y103*1,"0")+IFERROR(Y104*1,"0")+IFERROR(Y105*1,"0")+IFERROR(Y109*1,"0")+IFERROR(Y110*1,"0")+IFERROR(Y111*1,"0")+IFERROR(Y112*1,"0")+IFERROR(Y113*1,"0")</f>
        <v>918.90000000000009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1101.6999999999998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67.2</v>
      </c>
      <c r="I612" s="46">
        <f>IFERROR(Y185*1,"0")+IFERROR(Y186*1,"0")+IFERROR(Y187*1,"0")+IFERROR(Y188*1,"0")+IFERROR(Y189*1,"0")+IFERROR(Y190*1,"0")+IFERROR(Y191*1,"0")+IFERROR(Y192*1,"0")</f>
        <v>373.8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2195.4</v>
      </c>
      <c r="K612" s="46">
        <f>IFERROR(Y241*1,"0")+IFERROR(Y242*1,"0")+IFERROR(Y243*1,"0")+IFERROR(Y244*1,"0")+IFERROR(Y245*1,"0")+IFERROR(Y246*1,"0")+IFERROR(Y247*1,"0")+IFERROR(Y248*1,"0")</f>
        <v>150.79999999999998</v>
      </c>
      <c r="L612" s="374"/>
      <c r="M612" s="46">
        <f>IFERROR(Y253*1,"0")+IFERROR(Y254*1,"0")+IFERROR(Y255*1,"0")+IFERROR(Y256*1,"0")+IFERROR(Y257*1,"0")+IFERROR(Y258*1,"0")+IFERROR(Y259*1,"0")+IFERROR(Y260*1,"0")</f>
        <v>324.8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326.39999999999998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751.65</v>
      </c>
      <c r="V612" s="46">
        <f>IFERROR(Y356*1,"0")+IFERROR(Y360*1,"0")+IFERROR(Y361*1,"0")+IFERROR(Y362*1,"0")</f>
        <v>43.2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5142.6000000000004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590.4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148.80000000000001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44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3369.36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50"/>
        <filter val="1 028,00"/>
        <filter val="1 076,00"/>
        <filter val="1 187,00"/>
        <filter val="1 315,00"/>
        <filter val="1 424,00"/>
        <filter val="1 542,00"/>
        <filter val="1 634,00"/>
        <filter val="1,00"/>
        <filter val="1,28"/>
        <filter val="1,43"/>
        <filter val="10,00"/>
        <filter val="102,80"/>
        <filter val="109,89"/>
        <filter val="112,00"/>
        <filter val="12,00"/>
        <filter val="12,16"/>
        <filter val="12,98"/>
        <filter val="124,00"/>
        <filter val="125,00"/>
        <filter val="127,72"/>
        <filter val="135,00"/>
        <filter val="135,42"/>
        <filter val="137,28"/>
        <filter val="138,00"/>
        <filter val="14,36"/>
        <filter val="141,00"/>
        <filter val="141,17"/>
        <filter val="149,00"/>
        <filter val="15,09"/>
        <filter val="151,00"/>
        <filter val="159,00"/>
        <filter val="16 891,00"/>
        <filter val="163,00"/>
        <filter val="17 852,99"/>
        <filter val="17,00"/>
        <filter val="170,00"/>
        <filter val="173,33"/>
        <filter val="173,81"/>
        <filter val="174,00"/>
        <filter val="176,00"/>
        <filter val="18 627,99"/>
        <filter val="18,42"/>
        <filter val="19,00"/>
        <filter val="191,00"/>
        <filter val="194,70"/>
        <filter val="2 816,37"/>
        <filter val="20,00"/>
        <filter val="20,83"/>
        <filter val="200,00"/>
        <filter val="203,00"/>
        <filter val="228,00"/>
        <filter val="229,93"/>
        <filter val="23,33"/>
        <filter val="24,00"/>
        <filter val="25,00"/>
        <filter val="251,00"/>
        <filter val="26,37"/>
        <filter val="27,24"/>
        <filter val="274,00"/>
        <filter val="28,00"/>
        <filter val="28,24"/>
        <filter val="290,00"/>
        <filter val="291,00"/>
        <filter val="3 449,00"/>
        <filter val="305,00"/>
        <filter val="31"/>
        <filter val="31,00"/>
        <filter val="313,62"/>
        <filter val="316,00"/>
        <filter val="325,00"/>
        <filter val="346,00"/>
        <filter val="348,00"/>
        <filter val="371,00"/>
        <filter val="39,00"/>
        <filter val="395,00"/>
        <filter val="4,00"/>
        <filter val="4,17"/>
        <filter val="4,52"/>
        <filter val="42,00"/>
        <filter val="429,00"/>
        <filter val="433,33"/>
        <filter val="452,00"/>
        <filter val="463,00"/>
        <filter val="47,00"/>
        <filter val="48,07"/>
        <filter val="480,00"/>
        <filter val="486,00"/>
        <filter val="5,00"/>
        <filter val="50,00"/>
        <filter val="508,00"/>
        <filter val="511,00"/>
        <filter val="543,00"/>
        <filter val="55,71"/>
        <filter val="576,00"/>
        <filter val="584,00"/>
        <filter val="59,00"/>
        <filter val="6,00"/>
        <filter val="6,67"/>
        <filter val="6,85"/>
        <filter val="60,00"/>
        <filter val="60,07"/>
        <filter val="64,00"/>
        <filter val="65,00"/>
        <filter val="65,13"/>
        <filter val="68,00"/>
        <filter val="681,00"/>
        <filter val="697,00"/>
        <filter val="7,62"/>
        <filter val="70,00"/>
        <filter val="710,00"/>
        <filter val="72,00"/>
        <filter val="72,32"/>
        <filter val="73,00"/>
        <filter val="74,00"/>
        <filter val="741,00"/>
        <filter val="77,00"/>
        <filter val="88,00"/>
        <filter val="92,00"/>
        <filter val="936,00"/>
        <filter val="949,00"/>
        <filter val="95,00"/>
        <filter val="99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2024-08-16T10:57:06Z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