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6CD7D6-3C65-4FC2-AB7D-0241DC62C1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Y494" i="1" s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Y408" i="1" s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X394" i="1"/>
  <c r="X393" i="1"/>
  <c r="BO392" i="1"/>
  <c r="BM392" i="1"/>
  <c r="Y392" i="1"/>
  <c r="BP392" i="1" s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Y353" i="1" s="1"/>
  <c r="P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BO342" i="1"/>
  <c r="BM342" i="1"/>
  <c r="Y342" i="1"/>
  <c r="BP342" i="1" s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Y307" i="1" s="1"/>
  <c r="P305" i="1"/>
  <c r="BP304" i="1"/>
  <c r="BO304" i="1"/>
  <c r="BN304" i="1"/>
  <c r="BM304" i="1"/>
  <c r="Z304" i="1"/>
  <c r="Y304" i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R612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P612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Y270" i="1" s="1"/>
  <c r="P266" i="1"/>
  <c r="BP265" i="1"/>
  <c r="BO265" i="1"/>
  <c r="BN265" i="1"/>
  <c r="BM265" i="1"/>
  <c r="Z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X230" i="1"/>
  <c r="X229" i="1"/>
  <c r="BO228" i="1"/>
  <c r="BM228" i="1"/>
  <c r="Z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Z186" i="1" s="1"/>
  <c r="P186" i="1"/>
  <c r="BO185" i="1"/>
  <c r="BM185" i="1"/>
  <c r="Y185" i="1"/>
  <c r="BP185" i="1" s="1"/>
  <c r="P185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O152" i="1"/>
  <c r="BM152" i="1"/>
  <c r="Y152" i="1"/>
  <c r="BP152" i="1" s="1"/>
  <c r="P152" i="1"/>
  <c r="X150" i="1"/>
  <c r="X149" i="1"/>
  <c r="BO148" i="1"/>
  <c r="BM148" i="1"/>
  <c r="Y148" i="1"/>
  <c r="BP148" i="1" s="1"/>
  <c r="P148" i="1"/>
  <c r="BO147" i="1"/>
  <c r="BM147" i="1"/>
  <c r="Y147" i="1"/>
  <c r="G612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8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6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04" i="1" s="1"/>
  <c r="BM22" i="1"/>
  <c r="Y22" i="1"/>
  <c r="B612" i="1" s="1"/>
  <c r="P22" i="1"/>
  <c r="H10" i="1"/>
  <c r="A9" i="1"/>
  <c r="F10" i="1" s="1"/>
  <c r="D7" i="1"/>
  <c r="Q6" i="1"/>
  <c r="P2" i="1"/>
  <c r="BP224" i="1" l="1"/>
  <c r="BN224" i="1"/>
  <c r="Z224" i="1"/>
  <c r="BP258" i="1"/>
  <c r="BN258" i="1"/>
  <c r="Z258" i="1"/>
  <c r="BP288" i="1"/>
  <c r="BN288" i="1"/>
  <c r="Z288" i="1"/>
  <c r="BP327" i="1"/>
  <c r="BN327" i="1"/>
  <c r="Z327" i="1"/>
  <c r="Y357" i="1"/>
  <c r="BP356" i="1"/>
  <c r="BN356" i="1"/>
  <c r="Z356" i="1"/>
  <c r="Z357" i="1" s="1"/>
  <c r="BP360" i="1"/>
  <c r="BN360" i="1"/>
  <c r="Z360" i="1"/>
  <c r="BP386" i="1"/>
  <c r="BN386" i="1"/>
  <c r="Z386" i="1"/>
  <c r="BP410" i="1"/>
  <c r="BN410" i="1"/>
  <c r="Z410" i="1"/>
  <c r="BP440" i="1"/>
  <c r="BN440" i="1"/>
  <c r="Z440" i="1"/>
  <c r="BP471" i="1"/>
  <c r="BN471" i="1"/>
  <c r="Z471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X603" i="1"/>
  <c r="X605" i="1" s="1"/>
  <c r="X606" i="1"/>
  <c r="Z30" i="1"/>
  <c r="BN30" i="1"/>
  <c r="Z58" i="1"/>
  <c r="BN58" i="1"/>
  <c r="Z84" i="1"/>
  <c r="BN84" i="1"/>
  <c r="Z98" i="1"/>
  <c r="BN98" i="1"/>
  <c r="Z119" i="1"/>
  <c r="BN119" i="1"/>
  <c r="Z135" i="1"/>
  <c r="BN135" i="1"/>
  <c r="Z152" i="1"/>
  <c r="BN152" i="1"/>
  <c r="Y155" i="1"/>
  <c r="Z169" i="1"/>
  <c r="BN169" i="1"/>
  <c r="Y174" i="1"/>
  <c r="Z179" i="1"/>
  <c r="BN179" i="1"/>
  <c r="Z191" i="1"/>
  <c r="BN191" i="1"/>
  <c r="BP202" i="1"/>
  <c r="BN202" i="1"/>
  <c r="BP214" i="1"/>
  <c r="BN214" i="1"/>
  <c r="Z214" i="1"/>
  <c r="BP234" i="1"/>
  <c r="BN234" i="1"/>
  <c r="Z234" i="1"/>
  <c r="BP269" i="1"/>
  <c r="BN269" i="1"/>
  <c r="Z269" i="1"/>
  <c r="U612" i="1"/>
  <c r="BP313" i="1"/>
  <c r="BN313" i="1"/>
  <c r="Z313" i="1"/>
  <c r="BP345" i="1"/>
  <c r="BN345" i="1"/>
  <c r="Z345" i="1"/>
  <c r="BP372" i="1"/>
  <c r="BN372" i="1"/>
  <c r="Z372" i="1"/>
  <c r="BP400" i="1"/>
  <c r="BN400" i="1"/>
  <c r="Z400" i="1"/>
  <c r="BP432" i="1"/>
  <c r="BN432" i="1"/>
  <c r="Z432" i="1"/>
  <c r="BP448" i="1"/>
  <c r="BN448" i="1"/>
  <c r="Z448" i="1"/>
  <c r="BP493" i="1"/>
  <c r="BN493" i="1"/>
  <c r="Z493" i="1"/>
  <c r="BP517" i="1"/>
  <c r="BN517" i="1"/>
  <c r="Z517" i="1"/>
  <c r="Y576" i="1"/>
  <c r="Y575" i="1"/>
  <c r="BP573" i="1"/>
  <c r="BN573" i="1"/>
  <c r="Z573" i="1"/>
  <c r="Z575" i="1" s="1"/>
  <c r="Y230" i="1"/>
  <c r="Y363" i="1"/>
  <c r="Y36" i="1"/>
  <c r="Z28" i="1"/>
  <c r="BN28" i="1"/>
  <c r="Z34" i="1"/>
  <c r="BN34" i="1"/>
  <c r="C612" i="1"/>
  <c r="Z56" i="1"/>
  <c r="BN56" i="1"/>
  <c r="Z62" i="1"/>
  <c r="BN62" i="1"/>
  <c r="BP62" i="1"/>
  <c r="D612" i="1"/>
  <c r="Z71" i="1"/>
  <c r="BN71" i="1"/>
  <c r="Z72" i="1"/>
  <c r="BN72" i="1"/>
  <c r="Z82" i="1"/>
  <c r="BN82" i="1"/>
  <c r="BP82" i="1"/>
  <c r="Z86" i="1"/>
  <c r="BN86" i="1"/>
  <c r="Z96" i="1"/>
  <c r="BN96" i="1"/>
  <c r="BP96" i="1"/>
  <c r="Z103" i="1"/>
  <c r="BN103" i="1"/>
  <c r="BP103" i="1"/>
  <c r="Y115" i="1"/>
  <c r="Z112" i="1"/>
  <c r="BN112" i="1"/>
  <c r="F612" i="1"/>
  <c r="Z121" i="1"/>
  <c r="BN121" i="1"/>
  <c r="Y130" i="1"/>
  <c r="Z133" i="1"/>
  <c r="BN133" i="1"/>
  <c r="Z137" i="1"/>
  <c r="BN137" i="1"/>
  <c r="Y143" i="1"/>
  <c r="Z148" i="1"/>
  <c r="BN148" i="1"/>
  <c r="Y154" i="1"/>
  <c r="Z158" i="1"/>
  <c r="BN158" i="1"/>
  <c r="Z165" i="1"/>
  <c r="BN165" i="1"/>
  <c r="Y175" i="1"/>
  <c r="Z171" i="1"/>
  <c r="BN171" i="1"/>
  <c r="Z177" i="1"/>
  <c r="BN177" i="1"/>
  <c r="BP177" i="1"/>
  <c r="Y180" i="1"/>
  <c r="Z185" i="1"/>
  <c r="BN185" i="1"/>
  <c r="Z189" i="1"/>
  <c r="BN189" i="1"/>
  <c r="Z198" i="1"/>
  <c r="BN198" i="1"/>
  <c r="Y204" i="1"/>
  <c r="Z208" i="1"/>
  <c r="BN208" i="1"/>
  <c r="Z212" i="1"/>
  <c r="BN212" i="1"/>
  <c r="Z218" i="1"/>
  <c r="BN218" i="1"/>
  <c r="BP218" i="1"/>
  <c r="Z222" i="1"/>
  <c r="BN222" i="1"/>
  <c r="Z226" i="1"/>
  <c r="BN226" i="1"/>
  <c r="Z232" i="1"/>
  <c r="BN232" i="1"/>
  <c r="Z236" i="1"/>
  <c r="BN236" i="1"/>
  <c r="Z243" i="1"/>
  <c r="BN243" i="1"/>
  <c r="BP256" i="1"/>
  <c r="BN256" i="1"/>
  <c r="Z256" i="1"/>
  <c r="BP267" i="1"/>
  <c r="BN267" i="1"/>
  <c r="Z267" i="1"/>
  <c r="BN228" i="1"/>
  <c r="Z241" i="1"/>
  <c r="BN241" i="1"/>
  <c r="Z245" i="1"/>
  <c r="BN245" i="1"/>
  <c r="BP247" i="1"/>
  <c r="BN247" i="1"/>
  <c r="Z247" i="1"/>
  <c r="BP260" i="1"/>
  <c r="BN260" i="1"/>
  <c r="Z260" i="1"/>
  <c r="M612" i="1"/>
  <c r="Z274" i="1"/>
  <c r="Z275" i="1" s="1"/>
  <c r="BN274" i="1"/>
  <c r="BP274" i="1"/>
  <c r="Y275" i="1"/>
  <c r="Z279" i="1"/>
  <c r="BN279" i="1"/>
  <c r="Y282" i="1"/>
  <c r="Z286" i="1"/>
  <c r="BN286" i="1"/>
  <c r="BP286" i="1"/>
  <c r="Y291" i="1"/>
  <c r="Z290" i="1"/>
  <c r="BN290" i="1"/>
  <c r="Y306" i="1"/>
  <c r="Z311" i="1"/>
  <c r="BN311" i="1"/>
  <c r="Z315" i="1"/>
  <c r="BN315" i="1"/>
  <c r="Y324" i="1"/>
  <c r="Z323" i="1"/>
  <c r="BN323" i="1"/>
  <c r="Y333" i="1"/>
  <c r="Z329" i="1"/>
  <c r="BN329" i="1"/>
  <c r="Z337" i="1"/>
  <c r="BN337" i="1"/>
  <c r="Z342" i="1"/>
  <c r="BN342" i="1"/>
  <c r="Z343" i="1"/>
  <c r="BN343" i="1"/>
  <c r="Y346" i="1"/>
  <c r="Z349" i="1"/>
  <c r="BN349" i="1"/>
  <c r="BP349" i="1"/>
  <c r="Z362" i="1"/>
  <c r="BN362" i="1"/>
  <c r="Z370" i="1"/>
  <c r="BN370" i="1"/>
  <c r="Z374" i="1"/>
  <c r="BN374" i="1"/>
  <c r="Z380" i="1"/>
  <c r="BN380" i="1"/>
  <c r="BP380" i="1"/>
  <c r="Z392" i="1"/>
  <c r="BN392" i="1"/>
  <c r="Z398" i="1"/>
  <c r="BN398" i="1"/>
  <c r="Z404" i="1"/>
  <c r="BN404" i="1"/>
  <c r="BP404" i="1"/>
  <c r="Z412" i="1"/>
  <c r="BN412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352" i="1"/>
  <c r="Y407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Z588" i="1" s="1"/>
  <c r="Y461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Z105" i="1"/>
  <c r="BN105" i="1"/>
  <c r="Z109" i="1"/>
  <c r="BN109" i="1"/>
  <c r="BP109" i="1"/>
  <c r="Z111" i="1"/>
  <c r="BN111" i="1"/>
  <c r="Z113" i="1"/>
  <c r="BN113" i="1"/>
  <c r="Y114" i="1"/>
  <c r="Z118" i="1"/>
  <c r="Z123" i="1" s="1"/>
  <c r="BN118" i="1"/>
  <c r="BP118" i="1"/>
  <c r="Z120" i="1"/>
  <c r="BN120" i="1"/>
  <c r="Z122" i="1"/>
  <c r="BN122" i="1"/>
  <c r="Y123" i="1"/>
  <c r="Z126" i="1"/>
  <c r="Z129" i="1" s="1"/>
  <c r="BN126" i="1"/>
  <c r="BP126" i="1"/>
  <c r="Z128" i="1"/>
  <c r="BN128" i="1"/>
  <c r="Y129" i="1"/>
  <c r="Z132" i="1"/>
  <c r="Z138" i="1" s="1"/>
  <c r="BN132" i="1"/>
  <c r="BP132" i="1"/>
  <c r="Z134" i="1"/>
  <c r="BN134" i="1"/>
  <c r="Z136" i="1"/>
  <c r="BN136" i="1"/>
  <c r="Y139" i="1"/>
  <c r="Z142" i="1"/>
  <c r="Z143" i="1" s="1"/>
  <c r="BN142" i="1"/>
  <c r="BP142" i="1"/>
  <c r="Z147" i="1"/>
  <c r="BN147" i="1"/>
  <c r="BP147" i="1"/>
  <c r="Y150" i="1"/>
  <c r="Z153" i="1"/>
  <c r="BN153" i="1"/>
  <c r="BP153" i="1"/>
  <c r="Z157" i="1"/>
  <c r="Z159" i="1" s="1"/>
  <c r="BN157" i="1"/>
  <c r="BP157" i="1"/>
  <c r="Y160" i="1"/>
  <c r="H612" i="1"/>
  <c r="Z164" i="1"/>
  <c r="Z166" i="1" s="1"/>
  <c r="BN164" i="1"/>
  <c r="BP164" i="1"/>
  <c r="Y167" i="1"/>
  <c r="Z170" i="1"/>
  <c r="BN170" i="1"/>
  <c r="BP170" i="1"/>
  <c r="Z172" i="1"/>
  <c r="BN172" i="1"/>
  <c r="Z178" i="1"/>
  <c r="Z180" i="1" s="1"/>
  <c r="BN178" i="1"/>
  <c r="BP178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F9" i="1"/>
  <c r="J9" i="1"/>
  <c r="Z22" i="1"/>
  <c r="Z23" i="1" s="1"/>
  <c r="BN22" i="1"/>
  <c r="BP22" i="1"/>
  <c r="Y23" i="1"/>
  <c r="X602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612" i="1"/>
  <c r="Z104" i="1"/>
  <c r="BN104" i="1"/>
  <c r="Y107" i="1"/>
  <c r="Y124" i="1"/>
  <c r="Y149" i="1"/>
  <c r="BP186" i="1"/>
  <c r="BN186" i="1"/>
  <c r="BP188" i="1"/>
  <c r="BN188" i="1"/>
  <c r="Z188" i="1"/>
  <c r="Z193" i="1" s="1"/>
  <c r="BP192" i="1"/>
  <c r="BN192" i="1"/>
  <c r="Z192" i="1"/>
  <c r="Y194" i="1"/>
  <c r="J612" i="1"/>
  <c r="Y200" i="1"/>
  <c r="BP197" i="1"/>
  <c r="BN197" i="1"/>
  <c r="Z197" i="1"/>
  <c r="BP209" i="1"/>
  <c r="BN209" i="1"/>
  <c r="Z209" i="1"/>
  <c r="BP213" i="1"/>
  <c r="BN213" i="1"/>
  <c r="Z213" i="1"/>
  <c r="BP221" i="1"/>
  <c r="BN221" i="1"/>
  <c r="Z221" i="1"/>
  <c r="Z229" i="1" s="1"/>
  <c r="BP225" i="1"/>
  <c r="BN225" i="1"/>
  <c r="Z225" i="1"/>
  <c r="Y229" i="1"/>
  <c r="BP233" i="1"/>
  <c r="BN233" i="1"/>
  <c r="Z233" i="1"/>
  <c r="Y237" i="1"/>
  <c r="Y250" i="1"/>
  <c r="BP242" i="1"/>
  <c r="BN242" i="1"/>
  <c r="Z242" i="1"/>
  <c r="Z249" i="1" s="1"/>
  <c r="BP246" i="1"/>
  <c r="BN246" i="1"/>
  <c r="Z246" i="1"/>
  <c r="K612" i="1"/>
  <c r="Z248" i="1"/>
  <c r="BN248" i="1"/>
  <c r="Y249" i="1"/>
  <c r="Z253" i="1"/>
  <c r="Z261" i="1" s="1"/>
  <c r="BN253" i="1"/>
  <c r="BP253" i="1"/>
  <c r="Z255" i="1"/>
  <c r="BN255" i="1"/>
  <c r="Z257" i="1"/>
  <c r="BN257" i="1"/>
  <c r="Z259" i="1"/>
  <c r="BN259" i="1"/>
  <c r="Y262" i="1"/>
  <c r="O612" i="1"/>
  <c r="Z266" i="1"/>
  <c r="BN266" i="1"/>
  <c r="BP266" i="1"/>
  <c r="Z268" i="1"/>
  <c r="Z270" i="1" s="1"/>
  <c r="BN268" i="1"/>
  <c r="Y271" i="1"/>
  <c r="Y276" i="1"/>
  <c r="Q612" i="1"/>
  <c r="Z280" i="1"/>
  <c r="BN280" i="1"/>
  <c r="BP280" i="1"/>
  <c r="Y283" i="1"/>
  <c r="Z287" i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Z352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BP536" i="1"/>
  <c r="BN536" i="1"/>
  <c r="Z536" i="1"/>
  <c r="Z538" i="1" s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BP361" i="1"/>
  <c r="BN361" i="1"/>
  <c r="Z361" i="1"/>
  <c r="Z363" i="1" s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Z494" i="1" s="1"/>
  <c r="BP510" i="1"/>
  <c r="BN510" i="1"/>
  <c r="Z510" i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377" i="1" l="1"/>
  <c r="Z346" i="1"/>
  <c r="Z382" i="1"/>
  <c r="Z282" i="1"/>
  <c r="Z237" i="1"/>
  <c r="Z199" i="1"/>
  <c r="Z106" i="1"/>
  <c r="Z154" i="1"/>
  <c r="Z149" i="1"/>
  <c r="Z449" i="1"/>
  <c r="Z333" i="1"/>
  <c r="Z532" i="1"/>
  <c r="Z518" i="1"/>
  <c r="Z291" i="1"/>
  <c r="Z88" i="1"/>
  <c r="Z36" i="1"/>
  <c r="Z174" i="1"/>
  <c r="Z561" i="1"/>
  <c r="Z388" i="1"/>
  <c r="Z324" i="1"/>
  <c r="Z317" i="1"/>
  <c r="Y606" i="1"/>
  <c r="Y603" i="1"/>
  <c r="Z215" i="1"/>
  <c r="Z582" i="1"/>
  <c r="Z570" i="1"/>
  <c r="Z554" i="1"/>
  <c r="Z474" i="1"/>
  <c r="Z401" i="1"/>
  <c r="Z339" i="1"/>
  <c r="Y604" i="1"/>
  <c r="Z114" i="1"/>
  <c r="Z607" i="1" s="1"/>
  <c r="Y602" i="1"/>
  <c r="Y605" i="1" l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<sst xmlns="http://schemas.openxmlformats.org/spreadsheetml/2006/main" count="2468" uniqueCount="778">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</sst>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777</v>
      </c>
      <c r="I5" s="673"/>
      <c r="J5" s="673"/>
      <c r="K5" s="673"/>
      <c r="L5" s="673"/>
      <c r="M5" s="478"/>
      <c r="N5" s="58"/>
      <c r="P5" s="24" t="s">
        <v>10</v>
      </c>
      <c r="Q5" s="748">
        <v>45523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Понедельник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0.5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44</v>
      </c>
      <c r="Y53" s="382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45.955555555555549</v>
      </c>
      <c r="BN53" s="64">
        <f t="shared" ref="BN53:BN58" si="8">IFERROR(Y53*I53/H53,"0")</f>
        <v>56.4</v>
      </c>
      <c r="BO53" s="64">
        <f t="shared" ref="BO53:BO58" si="9">IFERROR(1/J53*(X53/H53),"0")</f>
        <v>7.2751322751322733E-2</v>
      </c>
      <c r="BP53" s="64">
        <f t="shared" ref="BP53:BP58" si="10">IFERROR(1/J53*(Y53/H53),"0")</f>
        <v>8.9285714285714274E-2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4.0740740740740735</v>
      </c>
      <c r="Y59" s="383">
        <f>IFERROR(Y53/H53,"0")+IFERROR(Y54/H54,"0")+IFERROR(Y55/H55,"0")+IFERROR(Y56/H56,"0")+IFERROR(Y57/H57,"0")+IFERROR(Y58/H58,"0")</f>
        <v>5</v>
      </c>
      <c r="Z59" s="383">
        <f>IFERROR(IF(Z53="",0,Z53),"0")+IFERROR(IF(Z54="",0,Z54),"0")+IFERROR(IF(Z55="",0,Z55),"0")+IFERROR(IF(Z56="",0,Z56),"0")+IFERROR(IF(Z57="",0,Z57),"0")+IFERROR(IF(Z58="",0,Z58),"0")</f>
        <v>0.10874999999999999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44</v>
      </c>
      <c r="Y60" s="383">
        <f>IFERROR(SUM(Y53:Y58),"0")</f>
        <v>54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13</v>
      </c>
      <c r="Y63" s="382">
        <f>IFERROR(IF(X63="",0,CEILING((X63/$H63),1)*$H63),"")</f>
        <v>14.4</v>
      </c>
      <c r="Z63" s="36">
        <f>IFERROR(IF(Y63=0,"",ROUNDUP(Y63/H63,0)*0.00753),"")</f>
        <v>6.0240000000000002E-2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14.444444444444445</v>
      </c>
      <c r="BN63" s="64">
        <f>IFERROR(Y63*I63/H63,"0")</f>
        <v>16</v>
      </c>
      <c r="BO63" s="64">
        <f>IFERROR(1/J63*(X63/H63),"0")</f>
        <v>4.6296296296296294E-2</v>
      </c>
      <c r="BP63" s="64">
        <f>IFERROR(1/J63*(Y63/H63),"0")</f>
        <v>5.128205128205128E-2</v>
      </c>
    </row>
    <row r="64" spans="1:68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7.2222222222222223</v>
      </c>
      <c r="Y64" s="383">
        <f>IFERROR(Y62/H62,"0")+IFERROR(Y63/H63,"0")</f>
        <v>8</v>
      </c>
      <c r="Z64" s="383">
        <f>IFERROR(IF(Z62="",0,Z62),"0")+IFERROR(IF(Z63="",0,Z63),"0")</f>
        <v>6.0240000000000002E-2</v>
      </c>
      <c r="AA64" s="384"/>
      <c r="AB64" s="384"/>
      <c r="AC64" s="384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13</v>
      </c>
      <c r="Y65" s="383">
        <f>IFERROR(SUM(Y62:Y63),"0")</f>
        <v>14.4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hidden="1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10</v>
      </c>
      <c r="Y77" s="382">
        <f>IFERROR(IF(X77="",0,CEILING((X77/$H77),1)*$H77),"")</f>
        <v>10.8</v>
      </c>
      <c r="Z77" s="36">
        <f>IFERROR(IF(Y77=0,"",ROUNDUP(Y77/H77,0)*0.02175),"")</f>
        <v>2.1749999999999999E-2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10.444444444444443</v>
      </c>
      <c r="BN77" s="64">
        <f>IFERROR(Y77*I77/H77,"0")</f>
        <v>11.28</v>
      </c>
      <c r="BO77" s="64">
        <f>IFERROR(1/J77*(X77/H77),"0")</f>
        <v>1.653439153439153E-2</v>
      </c>
      <c r="BP77" s="64">
        <f>IFERROR(1/J77*(Y77/H77),"0")</f>
        <v>1.7857142857142856E-2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0.92592592592592582</v>
      </c>
      <c r="Y79" s="383">
        <f>IFERROR(Y77/H77,"0")+IFERROR(Y78/H78,"0")</f>
        <v>1</v>
      </c>
      <c r="Z79" s="383">
        <f>IFERROR(IF(Z77="",0,Z77),"0")+IFERROR(IF(Z78="",0,Z78),"0")</f>
        <v>2.1749999999999999E-2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10</v>
      </c>
      <c r="Y80" s="383">
        <f>IFERROR(SUM(Y77:Y78),"0")</f>
        <v>10.8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8</v>
      </c>
      <c r="Y92" s="382">
        <f>IFERROR(IF(X92="",0,CEILING((X92/$H92),1)*$H92),"")</f>
        <v>9</v>
      </c>
      <c r="Z92" s="36">
        <f>IFERROR(IF(Y92=0,"",ROUNDUP(Y92/H92,0)*0.00753),"")</f>
        <v>3.7650000000000003E-2</v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9.1822222222222205</v>
      </c>
      <c r="BN92" s="64">
        <f>IFERROR(Y92*I92/H92,"0")</f>
        <v>10.329999999999998</v>
      </c>
      <c r="BO92" s="64">
        <f>IFERROR(1/J92*(X92/H92),"0")</f>
        <v>2.8490028490028491E-2</v>
      </c>
      <c r="BP92" s="64">
        <f>IFERROR(1/J92*(Y92/H92),"0")</f>
        <v>3.2051282051282048E-2</v>
      </c>
    </row>
    <row r="93" spans="1:68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4.4444444444444446</v>
      </c>
      <c r="Y93" s="383">
        <f>IFERROR(Y91/H91,"0")+IFERROR(Y92/H92,"0")</f>
        <v>5</v>
      </c>
      <c r="Z93" s="383">
        <f>IFERROR(IF(Z91="",0,Z91),"0")+IFERROR(IF(Z92="",0,Z92),"0")</f>
        <v>3.7650000000000003E-2</v>
      </c>
      <c r="AA93" s="384"/>
      <c r="AB93" s="384"/>
      <c r="AC93" s="384"/>
    </row>
    <row r="94" spans="1:68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8</v>
      </c>
      <c r="Y94" s="383">
        <f>IFERROR(SUM(Y91:Y92),"0")</f>
        <v>9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127</v>
      </c>
      <c r="Y103" s="382">
        <f>IFERROR(IF(X103="",0,CEILING((X103/$H103),1)*$H103),"")</f>
        <v>129.60000000000002</v>
      </c>
      <c r="Z103" s="36">
        <f>IFERROR(IF(Y103=0,"",ROUNDUP(Y103/H103,0)*0.02175),"")</f>
        <v>0.26100000000000001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132.64444444444442</v>
      </c>
      <c r="BN103" s="64">
        <f>IFERROR(Y103*I103/H103,"0")</f>
        <v>135.36000000000001</v>
      </c>
      <c r="BO103" s="64">
        <f>IFERROR(1/J103*(X103/H103),"0")</f>
        <v>0.20998677248677244</v>
      </c>
      <c r="BP103" s="64">
        <f>IFERROR(1/J103*(Y103/H103),"0")</f>
        <v>0.2142857142857143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11.759259259259258</v>
      </c>
      <c r="Y106" s="383">
        <f>IFERROR(Y103/H103,"0")+IFERROR(Y104/H104,"0")+IFERROR(Y105/H105,"0")</f>
        <v>12.000000000000002</v>
      </c>
      <c r="Z106" s="383">
        <f>IFERROR(IF(Z103="",0,Z103),"0")+IFERROR(IF(Z104="",0,Z104),"0")+IFERROR(IF(Z105="",0,Z105),"0")</f>
        <v>0.26100000000000001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127</v>
      </c>
      <c r="Y107" s="383">
        <f>IFERROR(SUM(Y103:Y105),"0")</f>
        <v>129.60000000000002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88</v>
      </c>
      <c r="Y110" s="382">
        <f>IFERROR(IF(X110="",0,CEILING((X110/$H110),1)*$H110),"")</f>
        <v>92.4</v>
      </c>
      <c r="Z110" s="36">
        <f>IFERROR(IF(Y110=0,"",ROUNDUP(Y110/H110,0)*0.02175),"")</f>
        <v>0.23924999999999999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93.90857142857142</v>
      </c>
      <c r="BN110" s="64">
        <f>IFERROR(Y110*I110/H110,"0")</f>
        <v>98.604000000000013</v>
      </c>
      <c r="BO110" s="64">
        <f>IFERROR(1/J110*(X110/H110),"0")</f>
        <v>0.18707482993197277</v>
      </c>
      <c r="BP110" s="64">
        <f>IFERROR(1/J110*(Y110/H110),"0")</f>
        <v>0.19642857142857142</v>
      </c>
    </row>
    <row r="111" spans="1:68" ht="27" hidden="1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10.476190476190476</v>
      </c>
      <c r="Y114" s="383">
        <f>IFERROR(Y109/H109,"0")+IFERROR(Y110/H110,"0")+IFERROR(Y111/H111,"0")+IFERROR(Y112/H112,"0")+IFERROR(Y113/H113,"0")</f>
        <v>11</v>
      </c>
      <c r="Z114" s="383">
        <f>IFERROR(IF(Z109="",0,Z109),"0")+IFERROR(IF(Z110="",0,Z110),"0")+IFERROR(IF(Z111="",0,Z111),"0")+IFERROR(IF(Z112="",0,Z112),"0")+IFERROR(IF(Z113="",0,Z113),"0")</f>
        <v>0.23924999999999999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88</v>
      </c>
      <c r="Y115" s="383">
        <f>IFERROR(SUM(Y109:Y113),"0")</f>
        <v>92.4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87</v>
      </c>
      <c r="Y119" s="382">
        <f>IFERROR(IF(X119="",0,CEILING((X119/$H119),1)*$H119),"")</f>
        <v>89.6</v>
      </c>
      <c r="Z119" s="36">
        <f>IFERROR(IF(Y119=0,"",ROUNDUP(Y119/H119,0)*0.02175),"")</f>
        <v>0.17399999999999999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90.728571428571428</v>
      </c>
      <c r="BN119" s="64">
        <f>IFERROR(Y119*I119/H119,"0")</f>
        <v>93.440000000000012</v>
      </c>
      <c r="BO119" s="64">
        <f>IFERROR(1/J119*(X119/H119),"0")</f>
        <v>0.13871173469387754</v>
      </c>
      <c r="BP119" s="64">
        <f>IFERROR(1/J119*(Y119/H119),"0")</f>
        <v>0.14285714285714285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7.7678571428571432</v>
      </c>
      <c r="Y123" s="383">
        <f>IFERROR(Y118/H118,"0")+IFERROR(Y119/H119,"0")+IFERROR(Y120/H120,"0")+IFERROR(Y121/H121,"0")+IFERROR(Y122/H122,"0")</f>
        <v>8</v>
      </c>
      <c r="Z123" s="383">
        <f>IFERROR(IF(Z118="",0,Z118),"0")+IFERROR(IF(Z119="",0,Z119),"0")+IFERROR(IF(Z120="",0,Z120),"0")+IFERROR(IF(Z121="",0,Z121),"0")+IFERROR(IF(Z122="",0,Z122),"0")</f>
        <v>0.17399999999999999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87</v>
      </c>
      <c r="Y124" s="383">
        <f>IFERROR(SUM(Y118:Y122),"0")</f>
        <v>89.6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49</v>
      </c>
      <c r="Y133" s="382">
        <f t="shared" si="21"/>
        <v>50.400000000000006</v>
      </c>
      <c r="Z133" s="36">
        <f>IFERROR(IF(Y133=0,"",ROUNDUP(Y133/H133,0)*0.02175),"")</f>
        <v>0.1305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52.254999999999995</v>
      </c>
      <c r="BN133" s="64">
        <f t="shared" si="23"/>
        <v>53.748000000000005</v>
      </c>
      <c r="BO133" s="64">
        <f t="shared" si="24"/>
        <v>0.10416666666666666</v>
      </c>
      <c r="BP133" s="64">
        <f t="shared" si="25"/>
        <v>0.10714285714285714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5.833333333333333</v>
      </c>
      <c r="Y138" s="383">
        <f>IFERROR(Y132/H132,"0")+IFERROR(Y133/H133,"0")+IFERROR(Y134/H134,"0")+IFERROR(Y135/H135,"0")+IFERROR(Y136/H136,"0")+IFERROR(Y137/H137,"0")</f>
        <v>6</v>
      </c>
      <c r="Z138" s="383">
        <f>IFERROR(IF(Z132="",0,Z132),"0")+IFERROR(IF(Z133="",0,Z133),"0")+IFERROR(IF(Z134="",0,Z134),"0")+IFERROR(IF(Z135="",0,Z135),"0")+IFERROR(IF(Z136="",0,Z136),"0")+IFERROR(IF(Z137="",0,Z137),"0")</f>
        <v>0.1305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49</v>
      </c>
      <c r="Y139" s="383">
        <f>IFERROR(SUM(Y132:Y137),"0")</f>
        <v>50.400000000000006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29</v>
      </c>
      <c r="Y185" s="382">
        <f t="shared" ref="Y185:Y192" si="26">IFERROR(IF(X185="",0,CEILING((X185/$H185),1)*$H185),"")</f>
        <v>29.400000000000002</v>
      </c>
      <c r="Z185" s="36">
        <f>IFERROR(IF(Y185=0,"",ROUNDUP(Y185/H185,0)*0.00753),"")</f>
        <v>5.271E-2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30.795238095238094</v>
      </c>
      <c r="BN185" s="64">
        <f t="shared" ref="BN185:BN192" si="28">IFERROR(Y185*I185/H185,"0")</f>
        <v>31.22</v>
      </c>
      <c r="BO185" s="64">
        <f t="shared" ref="BO185:BO192" si="29">IFERROR(1/J185*(X185/H185),"0")</f>
        <v>4.4261294261294257E-2</v>
      </c>
      <c r="BP185" s="64">
        <f t="shared" ref="BP185:BP192" si="30">IFERROR(1/J185*(Y185/H185),"0")</f>
        <v>4.4871794871794872E-2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6.9047619047619042</v>
      </c>
      <c r="Y193" s="383">
        <f>IFERROR(Y185/H185,"0")+IFERROR(Y186/H186,"0")+IFERROR(Y187/H187,"0")+IFERROR(Y188/H188,"0")+IFERROR(Y189/H189,"0")+IFERROR(Y190/H190,"0")+IFERROR(Y191/H191,"0")+IFERROR(Y192/H192,"0")</f>
        <v>7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5.271E-2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29</v>
      </c>
      <c r="Y194" s="383">
        <f>IFERROR(SUM(Y185:Y192),"0")</f>
        <v>29.400000000000002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30</v>
      </c>
      <c r="Y207" s="382">
        <f t="shared" ref="Y207:Y214" si="31">IFERROR(IF(X207="",0,CEILING((X207/$H207),1)*$H207),"")</f>
        <v>32.400000000000006</v>
      </c>
      <c r="Z207" s="36">
        <f>IFERROR(IF(Y207=0,"",ROUNDUP(Y207/H207,0)*0.00937),"")</f>
        <v>5.6219999999999999E-2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31.166666666666668</v>
      </c>
      <c r="BN207" s="64">
        <f t="shared" ref="BN207:BN214" si="33">IFERROR(Y207*I207/H207,"0")</f>
        <v>33.660000000000004</v>
      </c>
      <c r="BO207" s="64">
        <f t="shared" ref="BO207:BO214" si="34">IFERROR(1/J207*(X207/H207),"0")</f>
        <v>4.6296296296296294E-2</v>
      </c>
      <c r="BP207" s="64">
        <f t="shared" ref="BP207:BP214" si="35">IFERROR(1/J207*(Y207/H207),"0")</f>
        <v>5.000000000000001E-2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14</v>
      </c>
      <c r="Y208" s="382">
        <f t="shared" si="31"/>
        <v>16.200000000000003</v>
      </c>
      <c r="Z208" s="36">
        <f>IFERROR(IF(Y208=0,"",ROUNDUP(Y208/H208,0)*0.00937),"")</f>
        <v>2.811E-2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14.544444444444444</v>
      </c>
      <c r="BN208" s="64">
        <f t="shared" si="33"/>
        <v>16.830000000000002</v>
      </c>
      <c r="BO208" s="64">
        <f t="shared" si="34"/>
        <v>2.1604938271604937E-2</v>
      </c>
      <c r="BP208" s="64">
        <f t="shared" si="35"/>
        <v>2.5000000000000005E-2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8.1481481481481488</v>
      </c>
      <c r="Y215" s="383">
        <f>IFERROR(Y207/H207,"0")+IFERROR(Y208/H208,"0")+IFERROR(Y209/H209,"0")+IFERROR(Y210/H210,"0")+IFERROR(Y211/H211,"0")+IFERROR(Y212/H212,"0")+IFERROR(Y213/H213,"0")+IFERROR(Y214/H214,"0")</f>
        <v>9.0000000000000018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8.4330000000000002E-2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44</v>
      </c>
      <c r="Y216" s="383">
        <f>IFERROR(SUM(Y207:Y214),"0")</f>
        <v>48.600000000000009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83</v>
      </c>
      <c r="Y219" s="382">
        <f t="shared" si="36"/>
        <v>85.8</v>
      </c>
      <c r="Z219" s="36">
        <f>IFERROR(IF(Y219=0,"",ROUNDUP(Y219/H219,0)*0.02175),"")</f>
        <v>0.23924999999999999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89.001538461538473</v>
      </c>
      <c r="BN219" s="64">
        <f t="shared" si="38"/>
        <v>92.004000000000005</v>
      </c>
      <c r="BO219" s="64">
        <f t="shared" si="39"/>
        <v>0.19001831501831501</v>
      </c>
      <c r="BP219" s="64">
        <f t="shared" si="40"/>
        <v>0.19642857142857142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86</v>
      </c>
      <c r="Y222" s="382">
        <f t="shared" si="36"/>
        <v>86.399999999999991</v>
      </c>
      <c r="Z222" s="36">
        <f t="shared" ref="Z222:Z228" si="41">IFERROR(IF(Y222=0,"",ROUNDUP(Y222/H222,0)*0.00753),"")</f>
        <v>0.27107999999999999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96.391666666666666</v>
      </c>
      <c r="BN222" s="64">
        <f t="shared" si="38"/>
        <v>96.839999999999989</v>
      </c>
      <c r="BO222" s="64">
        <f t="shared" si="39"/>
        <v>0.22970085470085472</v>
      </c>
      <c r="BP222" s="64">
        <f t="shared" si="40"/>
        <v>0.23076923076923075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134</v>
      </c>
      <c r="Y224" s="382">
        <f t="shared" si="36"/>
        <v>134.4</v>
      </c>
      <c r="Z224" s="36">
        <f t="shared" si="41"/>
        <v>0.42168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149.18666666666667</v>
      </c>
      <c r="BN224" s="64">
        <f t="shared" si="38"/>
        <v>149.63200000000001</v>
      </c>
      <c r="BO224" s="64">
        <f t="shared" si="39"/>
        <v>0.35790598290598291</v>
      </c>
      <c r="BP224" s="64">
        <f t="shared" si="40"/>
        <v>0.35897435897435903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73</v>
      </c>
      <c r="Y225" s="382">
        <f t="shared" si="36"/>
        <v>74.399999999999991</v>
      </c>
      <c r="Z225" s="36">
        <f t="shared" si="41"/>
        <v>0.23343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81.273333333333341</v>
      </c>
      <c r="BN225" s="64">
        <f t="shared" si="38"/>
        <v>82.831999999999994</v>
      </c>
      <c r="BO225" s="64">
        <f t="shared" si="39"/>
        <v>0.19497863247863248</v>
      </c>
      <c r="BP225" s="64">
        <f t="shared" si="40"/>
        <v>0.19871794871794868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68</v>
      </c>
      <c r="Y227" s="382">
        <f t="shared" si="36"/>
        <v>69.599999999999994</v>
      </c>
      <c r="Z227" s="36">
        <f t="shared" si="41"/>
        <v>0.21837000000000001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75.706666666666663</v>
      </c>
      <c r="BN227" s="64">
        <f t="shared" si="38"/>
        <v>77.488</v>
      </c>
      <c r="BO227" s="64">
        <f t="shared" si="39"/>
        <v>0.18162393162393164</v>
      </c>
      <c r="BP227" s="64">
        <f t="shared" si="40"/>
        <v>0.1858974358974359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55</v>
      </c>
      <c r="Y228" s="382">
        <f t="shared" si="36"/>
        <v>55.199999999999996</v>
      </c>
      <c r="Z228" s="36">
        <f t="shared" si="41"/>
        <v>0.17319000000000001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61.37083333333333</v>
      </c>
      <c r="BN228" s="64">
        <f t="shared" si="38"/>
        <v>61.593999999999994</v>
      </c>
      <c r="BO228" s="64">
        <f t="shared" si="39"/>
        <v>0.14690170940170941</v>
      </c>
      <c r="BP228" s="64">
        <f t="shared" si="40"/>
        <v>0.14743589743589744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183.97435897435898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186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1.5569999999999999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499</v>
      </c>
      <c r="Y230" s="383">
        <f>IFERROR(SUM(Y218:Y228),"0")</f>
        <v>505.8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68</v>
      </c>
      <c r="Y235" s="382">
        <f>IFERROR(IF(X235="",0,CEILING((X235/$H235),1)*$H235),"")</f>
        <v>69.599999999999994</v>
      </c>
      <c r="Z235" s="36">
        <f>IFERROR(IF(Y235=0,"",ROUNDUP(Y235/H235,0)*0.00753),"")</f>
        <v>0.21837000000000001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75.706666666666663</v>
      </c>
      <c r="BN235" s="64">
        <f>IFERROR(Y235*I235/H235,"0")</f>
        <v>77.488</v>
      </c>
      <c r="BO235" s="64">
        <f>IFERROR(1/J235*(X235/H235),"0")</f>
        <v>0.18162393162393164</v>
      </c>
      <c r="BP235" s="64">
        <f>IFERROR(1/J235*(Y235/H235),"0")</f>
        <v>0.1858974358974359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72</v>
      </c>
      <c r="Y236" s="382">
        <f>IFERROR(IF(X236="",0,CEILING((X236/$H236),1)*$H236),"")</f>
        <v>72</v>
      </c>
      <c r="Z236" s="36">
        <f>IFERROR(IF(Y236=0,"",ROUNDUP(Y236/H236,0)*0.00753),"")</f>
        <v>0.22590000000000002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80.160000000000011</v>
      </c>
      <c r="BN236" s="64">
        <f>IFERROR(Y236*I236/H236,"0")</f>
        <v>80.160000000000011</v>
      </c>
      <c r="BO236" s="64">
        <f>IFERROR(1/J236*(X236/H236),"0")</f>
        <v>0.19230769230769229</v>
      </c>
      <c r="BP236" s="64">
        <f>IFERROR(1/J236*(Y236/H236),"0")</f>
        <v>0.19230769230769229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58.333333333333336</v>
      </c>
      <c r="Y237" s="383">
        <f>IFERROR(Y232/H232,"0")+IFERROR(Y233/H233,"0")+IFERROR(Y234/H234,"0")+IFERROR(Y235/H235,"0")+IFERROR(Y236/H236,"0")</f>
        <v>59</v>
      </c>
      <c r="Z237" s="383">
        <f>IFERROR(IF(Z232="",0,Z232),"0")+IFERROR(IF(Z233="",0,Z233),"0")+IFERROR(IF(Z234="",0,Z234),"0")+IFERROR(IF(Z235="",0,Z235),"0")+IFERROR(IF(Z236="",0,Z236),"0")</f>
        <v>0.44427000000000005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140</v>
      </c>
      <c r="Y238" s="383">
        <f>IFERROR(SUM(Y232:Y236),"0")</f>
        <v>141.6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16</v>
      </c>
      <c r="Y254" s="382">
        <f t="shared" si="47"/>
        <v>23.2</v>
      </c>
      <c r="Z254" s="36">
        <f>IFERROR(IF(Y254=0,"",ROUNDUP(Y254/H254,0)*0.02175),"")</f>
        <v>4.3499999999999997E-2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16.662068965517243</v>
      </c>
      <c r="BN254" s="64">
        <f t="shared" si="49"/>
        <v>24.159999999999997</v>
      </c>
      <c r="BO254" s="64">
        <f t="shared" si="50"/>
        <v>2.4630541871921183E-2</v>
      </c>
      <c r="BP254" s="64">
        <f t="shared" si="51"/>
        <v>3.5714285714285712E-2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13</v>
      </c>
      <c r="Y257" s="382">
        <f t="shared" si="47"/>
        <v>16</v>
      </c>
      <c r="Z257" s="36">
        <f>IFERROR(IF(Y257=0,"",ROUNDUP(Y257/H257,0)*0.00937),"")</f>
        <v>3.7479999999999999E-2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13.780000000000001</v>
      </c>
      <c r="BN257" s="64">
        <f t="shared" si="49"/>
        <v>16.96</v>
      </c>
      <c r="BO257" s="64">
        <f t="shared" si="50"/>
        <v>2.7083333333333334E-2</v>
      </c>
      <c r="BP257" s="64">
        <f t="shared" si="51"/>
        <v>3.3333333333333333E-2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4.6293103448275863</v>
      </c>
      <c r="Y261" s="383">
        <f>IFERROR(Y253/H253,"0")+IFERROR(Y254/H254,"0")+IFERROR(Y255/H255,"0")+IFERROR(Y256/H256,"0")+IFERROR(Y257/H257,"0")+IFERROR(Y258/H258,"0")+IFERROR(Y259/H259,"0")+IFERROR(Y260/H260,"0")</f>
        <v>6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8.0979999999999996E-2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29</v>
      </c>
      <c r="Y262" s="383">
        <f>IFERROR(SUM(Y253:Y260),"0")</f>
        <v>39.200000000000003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44</v>
      </c>
      <c r="Y288" s="382">
        <f>IFERROR(IF(X288="",0,CEILING((X288/$H288),1)*$H288),"")</f>
        <v>45.6</v>
      </c>
      <c r="Z288" s="36">
        <f>IFERROR(IF(Y288=0,"",ROUNDUP(Y288/H288,0)*0.00753),"")</f>
        <v>0.14307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48.986666666666672</v>
      </c>
      <c r="BN288" s="64">
        <f>IFERROR(Y288*I288/H288,"0")</f>
        <v>50.768000000000008</v>
      </c>
      <c r="BO288" s="64">
        <f>IFERROR(1/J288*(X288/H288),"0")</f>
        <v>0.11752136752136753</v>
      </c>
      <c r="BP288" s="64">
        <f>IFERROR(1/J288*(Y288/H288),"0")</f>
        <v>0.12179487179487179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56</v>
      </c>
      <c r="Y289" s="382">
        <f>IFERROR(IF(X289="",0,CEILING((X289/$H289),1)*$H289),"")</f>
        <v>57.599999999999994</v>
      </c>
      <c r="Z289" s="36">
        <f>IFERROR(IF(Y289=0,"",ROUNDUP(Y289/H289,0)*0.00753),"")</f>
        <v>0.18071999999999999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60.666666666666664</v>
      </c>
      <c r="BN289" s="64">
        <f>IFERROR(Y289*I289/H289,"0")</f>
        <v>62.4</v>
      </c>
      <c r="BO289" s="64">
        <f>IFERROR(1/J289*(X289/H289),"0")</f>
        <v>0.1495726495726496</v>
      </c>
      <c r="BP289" s="64">
        <f>IFERROR(1/J289*(Y289/H289),"0")</f>
        <v>0.15384615384615385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41.666666666666671</v>
      </c>
      <c r="Y291" s="383">
        <f>IFERROR(Y286/H286,"0")+IFERROR(Y287/H287,"0")+IFERROR(Y288/H288,"0")+IFERROR(Y289/H289,"0")+IFERROR(Y290/H290,"0")</f>
        <v>43</v>
      </c>
      <c r="Z291" s="383">
        <f>IFERROR(IF(Z286="",0,Z286),"0")+IFERROR(IF(Z287="",0,Z287),"0")+IFERROR(IF(Z288="",0,Z288),"0")+IFERROR(IF(Z289="",0,Z289),"0")+IFERROR(IF(Z290="",0,Z290),"0")</f>
        <v>0.32379000000000002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100</v>
      </c>
      <c r="Y292" s="383">
        <f>IFERROR(SUM(Y286:Y290),"0")</f>
        <v>103.19999999999999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10</v>
      </c>
      <c r="Y320" s="382">
        <f>IFERROR(IF(X320="",0,CEILING((X320/$H320),1)*$H320),"")</f>
        <v>12.600000000000001</v>
      </c>
      <c r="Z320" s="36">
        <f>IFERROR(IF(Y320=0,"",ROUNDUP(Y320/H320,0)*0.00753),"")</f>
        <v>2.2589999999999999E-2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10.619047619047619</v>
      </c>
      <c r="BN320" s="64">
        <f>IFERROR(Y320*I320/H320,"0")</f>
        <v>13.38</v>
      </c>
      <c r="BO320" s="64">
        <f>IFERROR(1/J320*(X320/H320),"0")</f>
        <v>1.5262515262515262E-2</v>
      </c>
      <c r="BP320" s="64">
        <f>IFERROR(1/J320*(Y320/H320),"0")</f>
        <v>1.9230769230769232E-2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2.3809523809523809</v>
      </c>
      <c r="Y324" s="383">
        <f>IFERROR(Y320/H320,"0")+IFERROR(Y321/H321,"0")+IFERROR(Y322/H322,"0")+IFERROR(Y323/H323,"0")</f>
        <v>3</v>
      </c>
      <c r="Z324" s="383">
        <f>IFERROR(IF(Z320="",0,Z320),"0")+IFERROR(IF(Z321="",0,Z321),"0")+IFERROR(IF(Z322="",0,Z322),"0")+IFERROR(IF(Z323="",0,Z323),"0")</f>
        <v>2.2589999999999999E-2</v>
      </c>
      <c r="AA324" s="384"/>
      <c r="AB324" s="384"/>
      <c r="AC324" s="384"/>
    </row>
    <row r="325" spans="1:68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10</v>
      </c>
      <c r="Y325" s="383">
        <f>IFERROR(SUM(Y320:Y323),"0")</f>
        <v>12.600000000000001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22</v>
      </c>
      <c r="Y338" s="382">
        <f>IFERROR(IF(X338="",0,CEILING((X338/$H338),1)*$H338),"")</f>
        <v>25.200000000000003</v>
      </c>
      <c r="Z338" s="36">
        <f>IFERROR(IF(Y338=0,"",ROUNDUP(Y338/H338,0)*0.02175),"")</f>
        <v>6.5250000000000002E-2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23.477142857142855</v>
      </c>
      <c r="BN338" s="64">
        <f>IFERROR(Y338*I338/H338,"0")</f>
        <v>26.892000000000003</v>
      </c>
      <c r="BO338" s="64">
        <f>IFERROR(1/J338*(X338/H338),"0")</f>
        <v>4.6768707482993194E-2</v>
      </c>
      <c r="BP338" s="64">
        <f>IFERROR(1/J338*(Y338/H338),"0")</f>
        <v>5.3571428571428568E-2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2.6190476190476191</v>
      </c>
      <c r="Y339" s="383">
        <f>IFERROR(Y336/H336,"0")+IFERROR(Y337/H337,"0")+IFERROR(Y338/H338,"0")</f>
        <v>3</v>
      </c>
      <c r="Z339" s="383">
        <f>IFERROR(IF(Z336="",0,Z336),"0")+IFERROR(IF(Z337="",0,Z337),"0")+IFERROR(IF(Z338="",0,Z338),"0")</f>
        <v>6.5250000000000002E-2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22</v>
      </c>
      <c r="Y340" s="383">
        <f>IFERROR(SUM(Y336:Y338),"0")</f>
        <v>25.200000000000003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16</v>
      </c>
      <c r="Y345" s="382">
        <f>IFERROR(IF(X345="",0,CEILING((X345/$H345),1)*$H345),"")</f>
        <v>17.849999999999998</v>
      </c>
      <c r="Z345" s="36">
        <f>IFERROR(IF(Y345=0,"",ROUNDUP(Y345/H345,0)*0.00753),"")</f>
        <v>5.271E-2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18.196078431372548</v>
      </c>
      <c r="BN345" s="64">
        <f>IFERROR(Y345*I345/H345,"0")</f>
        <v>20.299999999999997</v>
      </c>
      <c r="BO345" s="64">
        <f>IFERROR(1/J345*(X345/H345),"0")</f>
        <v>4.022121669180493E-2</v>
      </c>
      <c r="BP345" s="64">
        <f>IFERROR(1/J345*(Y345/H345),"0")</f>
        <v>4.4871794871794872E-2</v>
      </c>
    </row>
    <row r="346" spans="1:68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6.2745098039215694</v>
      </c>
      <c r="Y346" s="383">
        <f>IFERROR(Y342/H342,"0")+IFERROR(Y343/H343,"0")+IFERROR(Y344/H344,"0")+IFERROR(Y345/H345,"0")</f>
        <v>7</v>
      </c>
      <c r="Z346" s="383">
        <f>IFERROR(IF(Z342="",0,Z342),"0")+IFERROR(IF(Z343="",0,Z343),"0")+IFERROR(IF(Z344="",0,Z344),"0")+IFERROR(IF(Z345="",0,Z345),"0")</f>
        <v>5.271E-2</v>
      </c>
      <c r="AA346" s="384"/>
      <c r="AB346" s="384"/>
      <c r="AC346" s="384"/>
    </row>
    <row r="347" spans="1:68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16</v>
      </c>
      <c r="Y347" s="383">
        <f>IFERROR(SUM(Y342:Y345),"0")</f>
        <v>17.849999999999998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627</v>
      </c>
      <c r="Y368" s="382">
        <f t="shared" ref="Y368:Y376" si="62">IFERROR(IF(X368="",0,CEILING((X368/$H368),1)*$H368),"")</f>
        <v>630</v>
      </c>
      <c r="Z368" s="36">
        <f>IFERROR(IF(Y368=0,"",ROUNDUP(Y368/H368,0)*0.02175),"")</f>
        <v>0.91349999999999998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647.06400000000008</v>
      </c>
      <c r="BN368" s="64">
        <f t="shared" ref="BN368:BN376" si="64">IFERROR(Y368*I368/H368,"0")</f>
        <v>650.16</v>
      </c>
      <c r="BO368" s="64">
        <f t="shared" ref="BO368:BO376" si="65">IFERROR(1/J368*(X368/H368),"0")</f>
        <v>0.87083333333333324</v>
      </c>
      <c r="BP368" s="64">
        <f t="shared" ref="BP368:BP376" si="66">IFERROR(1/J368*(Y368/H368),"0")</f>
        <v>0.875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632</v>
      </c>
      <c r="Y370" s="382">
        <f t="shared" si="62"/>
        <v>645</v>
      </c>
      <c r="Z370" s="36">
        <f>IFERROR(IF(Y370=0,"",ROUNDUP(Y370/H370,0)*0.02175),"")</f>
        <v>0.93524999999999991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652.22400000000005</v>
      </c>
      <c r="BN370" s="64">
        <f t="shared" si="64"/>
        <v>665.64</v>
      </c>
      <c r="BO370" s="64">
        <f t="shared" si="65"/>
        <v>0.87777777777777777</v>
      </c>
      <c r="BP370" s="64">
        <f t="shared" si="66"/>
        <v>0.89583333333333326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476</v>
      </c>
      <c r="Y372" s="382">
        <f t="shared" si="62"/>
        <v>480</v>
      </c>
      <c r="Z372" s="36">
        <f>IFERROR(IF(Y372=0,"",ROUNDUP(Y372/H372,0)*0.02175),"")</f>
        <v>0.69599999999999995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491.23200000000003</v>
      </c>
      <c r="BN372" s="64">
        <f t="shared" si="64"/>
        <v>495.36</v>
      </c>
      <c r="BO372" s="64">
        <f t="shared" si="65"/>
        <v>0.66111111111111109</v>
      </c>
      <c r="BP372" s="64">
        <f t="shared" si="66"/>
        <v>0.66666666666666663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115.66666666666667</v>
      </c>
      <c r="Y377" s="383">
        <f>IFERROR(Y368/H368,"0")+IFERROR(Y369/H369,"0")+IFERROR(Y370/H370,"0")+IFERROR(Y371/H371,"0")+IFERROR(Y372/H372,"0")+IFERROR(Y373/H373,"0")+IFERROR(Y374/H374,"0")+IFERROR(Y375/H375,"0")+IFERROR(Y376/H376,"0")</f>
        <v>117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2.5447499999999996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1735</v>
      </c>
      <c r="Y378" s="383">
        <f>IFERROR(SUM(Y368:Y376),"0")</f>
        <v>1755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791</v>
      </c>
      <c r="Y380" s="382">
        <f>IFERROR(IF(X380="",0,CEILING((X380/$H380),1)*$H380),"")</f>
        <v>795</v>
      </c>
      <c r="Z380" s="36">
        <f>IFERROR(IF(Y380=0,"",ROUNDUP(Y380/H380,0)*0.02175),"")</f>
        <v>1.1527499999999999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816.31200000000001</v>
      </c>
      <c r="BN380" s="64">
        <f>IFERROR(Y380*I380/H380,"0")</f>
        <v>820.44</v>
      </c>
      <c r="BO380" s="64">
        <f>IFERROR(1/J380*(X380/H380),"0")</f>
        <v>1.098611111111111</v>
      </c>
      <c r="BP380" s="64">
        <f>IFERROR(1/J380*(Y380/H380),"0")</f>
        <v>1.1041666666666665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52.733333333333334</v>
      </c>
      <c r="Y382" s="383">
        <f>IFERROR(Y380/H380,"0")+IFERROR(Y381/H381,"0")</f>
        <v>53</v>
      </c>
      <c r="Z382" s="383">
        <f>IFERROR(IF(Z380="",0,Z380),"0")+IFERROR(IF(Z381="",0,Z381),"0")</f>
        <v>1.1527499999999999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791</v>
      </c>
      <c r="Y383" s="383">
        <f>IFERROR(SUM(Y380:Y381),"0")</f>
        <v>795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64</v>
      </c>
      <c r="Y387" s="382">
        <f>IFERROR(IF(X387="",0,CEILING((X387/$H387),1)*$H387),"")</f>
        <v>70.2</v>
      </c>
      <c r="Z387" s="36">
        <f>IFERROR(IF(Y387=0,"",ROUNDUP(Y387/H387,0)*0.02175),"")</f>
        <v>0.19574999999999998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68.627692307692314</v>
      </c>
      <c r="BN387" s="64">
        <f>IFERROR(Y387*I387/H387,"0")</f>
        <v>75.27600000000001</v>
      </c>
      <c r="BO387" s="64">
        <f>IFERROR(1/J387*(X387/H387),"0")</f>
        <v>0.14652014652014653</v>
      </c>
      <c r="BP387" s="64">
        <f>IFERROR(1/J387*(Y387/H387),"0")</f>
        <v>0.1607142857142857</v>
      </c>
    </row>
    <row r="388" spans="1:68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8.2051282051282062</v>
      </c>
      <c r="Y388" s="383">
        <f>IFERROR(Y385/H385,"0")+IFERROR(Y386/H386,"0")+IFERROR(Y387/H387,"0")</f>
        <v>9</v>
      </c>
      <c r="Z388" s="383">
        <f>IFERROR(IF(Z385="",0,Z385),"0")+IFERROR(IF(Z386="",0,Z386),"0")+IFERROR(IF(Z387="",0,Z387),"0")</f>
        <v>0.19574999999999998</v>
      </c>
      <c r="AA388" s="384"/>
      <c r="AB388" s="384"/>
      <c r="AC388" s="384"/>
    </row>
    <row r="389" spans="1:68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64</v>
      </c>
      <c r="Y389" s="383">
        <f>IFERROR(SUM(Y385:Y387),"0")</f>
        <v>70.2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57</v>
      </c>
      <c r="Y391" s="382">
        <f>IFERROR(IF(X391="",0,CEILING((X391/$H391),1)*$H391),"")</f>
        <v>62.4</v>
      </c>
      <c r="Z391" s="36">
        <f>IFERROR(IF(Y391=0,"",ROUNDUP(Y391/H391,0)*0.02175),"")</f>
        <v>0.17399999999999999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61.121538461538471</v>
      </c>
      <c r="BN391" s="64">
        <f>IFERROR(Y391*I391/H391,"0")</f>
        <v>66.912000000000006</v>
      </c>
      <c r="BO391" s="64">
        <f>IFERROR(1/J391*(X391/H391),"0")</f>
        <v>0.13049450549450547</v>
      </c>
      <c r="BP391" s="64">
        <f>IFERROR(1/J391*(Y391/H391),"0")</f>
        <v>0.14285714285714285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7.3076923076923075</v>
      </c>
      <c r="Y393" s="383">
        <f>IFERROR(Y391/H391,"0")+IFERROR(Y392/H392,"0")</f>
        <v>8</v>
      </c>
      <c r="Z393" s="383">
        <f>IFERROR(IF(Z391="",0,Z391),"0")+IFERROR(IF(Z392="",0,Z392),"0")</f>
        <v>0.17399999999999999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57</v>
      </c>
      <c r="Y394" s="383">
        <f>IFERROR(SUM(Y391:Y392),"0")</f>
        <v>62.4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199</v>
      </c>
      <c r="Y410" s="382">
        <f>IFERROR(IF(X410="",0,CEILING((X410/$H410),1)*$H410),"")</f>
        <v>202.79999999999998</v>
      </c>
      <c r="Z410" s="36">
        <f>IFERROR(IF(Y410=0,"",ROUNDUP(Y410/H410,0)*0.02175),"")</f>
        <v>0.5655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213.38923076923081</v>
      </c>
      <c r="BN410" s="64">
        <f>IFERROR(Y410*I410/H410,"0")</f>
        <v>217.464</v>
      </c>
      <c r="BO410" s="64">
        <f>IFERROR(1/J410*(X410/H410),"0")</f>
        <v>0.45558608058608058</v>
      </c>
      <c r="BP410" s="64">
        <f>IFERROR(1/J410*(Y410/H410),"0")</f>
        <v>0.46428571428571425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25.512820512820515</v>
      </c>
      <c r="Y415" s="383">
        <f>IFERROR(Y410/H410,"0")+IFERROR(Y411/H411,"0")+IFERROR(Y412/H412,"0")+IFERROR(Y413/H413,"0")+IFERROR(Y414/H414,"0")</f>
        <v>26</v>
      </c>
      <c r="Z415" s="383">
        <f>IFERROR(IF(Z410="",0,Z410),"0")+IFERROR(IF(Z411="",0,Z411),"0")+IFERROR(IF(Z412="",0,Z412),"0")+IFERROR(IF(Z413="",0,Z413),"0")+IFERROR(IF(Z414="",0,Z414),"0")</f>
        <v>0.5655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199</v>
      </c>
      <c r="Y416" s="383">
        <f>IFERROR(SUM(Y410:Y414),"0")</f>
        <v>202.79999999999998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50</v>
      </c>
      <c r="Y429" s="382">
        <f t="shared" si="67"/>
        <v>50.400000000000006</v>
      </c>
      <c r="Z429" s="36">
        <f>IFERROR(IF(Y429=0,"",ROUNDUP(Y429/H429,0)*0.00753),"")</f>
        <v>9.0359999999999996E-2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52.738095238095234</v>
      </c>
      <c r="BN429" s="64">
        <f t="shared" si="69"/>
        <v>53.160000000000004</v>
      </c>
      <c r="BO429" s="64">
        <f t="shared" si="70"/>
        <v>7.6312576312576319E-2</v>
      </c>
      <c r="BP429" s="64">
        <f t="shared" si="71"/>
        <v>7.6923076923076927E-2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74</v>
      </c>
      <c r="Y431" s="382">
        <f t="shared" si="67"/>
        <v>75.600000000000009</v>
      </c>
      <c r="Z431" s="36">
        <f>IFERROR(IF(Y431=0,"",ROUNDUP(Y431/H431,0)*0.00753),"")</f>
        <v>0.13553999999999999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78.052380952380943</v>
      </c>
      <c r="BN431" s="64">
        <f t="shared" si="69"/>
        <v>79.739999999999995</v>
      </c>
      <c r="BO431" s="64">
        <f t="shared" si="70"/>
        <v>0.11294261294261293</v>
      </c>
      <c r="BP431" s="64">
        <f t="shared" si="71"/>
        <v>0.11538461538461538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20</v>
      </c>
      <c r="Y444" s="382">
        <f t="shared" si="67"/>
        <v>21</v>
      </c>
      <c r="Z444" s="36">
        <f t="shared" si="72"/>
        <v>5.0200000000000002E-2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21.238095238095237</v>
      </c>
      <c r="BN444" s="64">
        <f t="shared" si="69"/>
        <v>22.299999999999997</v>
      </c>
      <c r="BO444" s="64">
        <f t="shared" si="70"/>
        <v>4.0700040700040706E-2</v>
      </c>
      <c r="BP444" s="64">
        <f t="shared" si="71"/>
        <v>4.2735042735042736E-2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39.047619047619044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40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0.27610000000000001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144</v>
      </c>
      <c r="Y450" s="383">
        <f>IFERROR(SUM(Y428:Y448),"0")</f>
        <v>147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1</v>
      </c>
      <c r="Y457" s="382">
        <f>IFERROR(IF(X457="",0,CEILING((X457/$H457),1)*$H457),"")</f>
        <v>1.2</v>
      </c>
      <c r="Z457" s="36">
        <f>IFERROR(IF(Y457=0,"",ROUNDUP(Y457/H457,0)*0.00627),"")</f>
        <v>6.2700000000000004E-3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1.5</v>
      </c>
      <c r="BN457" s="64">
        <f>IFERROR(Y457*I457/H457,"0")</f>
        <v>1.8000000000000003</v>
      </c>
      <c r="BO457" s="64">
        <f>IFERROR(1/J457*(X457/H457),"0")</f>
        <v>4.1666666666666666E-3</v>
      </c>
      <c r="BP457" s="64">
        <f>IFERROR(1/J457*(Y457/H457),"0")</f>
        <v>5.0000000000000001E-3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0.83333333333333337</v>
      </c>
      <c r="Y460" s="383">
        <f>IFERROR(Y457/H457,"0")+IFERROR(Y458/H458,"0")+IFERROR(Y459/H459,"0")</f>
        <v>1</v>
      </c>
      <c r="Z460" s="383">
        <f>IFERROR(IF(Z457="",0,Z457),"0")+IFERROR(IF(Z458="",0,Z458),"0")+IFERROR(IF(Z459="",0,Z459),"0")</f>
        <v>6.2700000000000004E-3</v>
      </c>
      <c r="AA460" s="384"/>
      <c r="AB460" s="384"/>
      <c r="AC460" s="384"/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1</v>
      </c>
      <c r="Y461" s="383">
        <f>IFERROR(SUM(Y457:Y459),"0")</f>
        <v>1.2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161</v>
      </c>
      <c r="Y468" s="382">
        <f t="shared" ref="Y468:Y473" si="73">IFERROR(IF(X468="",0,CEILING((X468/$H468),1)*$H468),"")</f>
        <v>163.80000000000001</v>
      </c>
      <c r="Z468" s="36">
        <f>IFERROR(IF(Y468=0,"",ROUNDUP(Y468/H468,0)*0.00753),"")</f>
        <v>0.29366999999999999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169.81666666666663</v>
      </c>
      <c r="BN468" s="64">
        <f t="shared" ref="BN468:BN473" si="75">IFERROR(Y468*I468/H468,"0")</f>
        <v>172.77</v>
      </c>
      <c r="BO468" s="64">
        <f t="shared" ref="BO468:BO473" si="76">IFERROR(1/J468*(X468/H468),"0")</f>
        <v>0.24572649572649569</v>
      </c>
      <c r="BP468" s="64">
        <f t="shared" ref="BP468:BP473" si="77">IFERROR(1/J468*(Y468/H468),"0")</f>
        <v>0.25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38.333333333333329</v>
      </c>
      <c r="Y474" s="383">
        <f>IFERROR(Y468/H468,"0")+IFERROR(Y469/H469,"0")+IFERROR(Y470/H470,"0")+IFERROR(Y471/H471,"0")+IFERROR(Y472/H472,"0")+IFERROR(Y473/H473,"0")</f>
        <v>39</v>
      </c>
      <c r="Z474" s="383">
        <f>IFERROR(IF(Z468="",0,Z468),"0")+IFERROR(IF(Z469="",0,Z469),"0")+IFERROR(IF(Z470="",0,Z470),"0")+IFERROR(IF(Z471="",0,Z471),"0")+IFERROR(IF(Z472="",0,Z472),"0")+IFERROR(IF(Z473="",0,Z473),"0")</f>
        <v>0.29366999999999999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161</v>
      </c>
      <c r="Y475" s="383">
        <f>IFERROR(SUM(Y468:Y473),"0")</f>
        <v>163.80000000000001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6</v>
      </c>
      <c r="Y478" s="382">
        <f>IFERROR(IF(X478="",0,CEILING((X478/$H478),1)*$H478),"")</f>
        <v>6</v>
      </c>
      <c r="Z478" s="36">
        <f>IFERROR(IF(Y478=0,"",ROUNDUP(Y478/H478,0)*0.00627),"")</f>
        <v>1.881E-2</v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7.8000000000000007</v>
      </c>
      <c r="BN478" s="64">
        <f>IFERROR(Y478*I478/H478,"0")</f>
        <v>7.8000000000000007</v>
      </c>
      <c r="BO478" s="64">
        <f>IFERROR(1/J478*(X478/H478),"0")</f>
        <v>1.4999999999999999E-2</v>
      </c>
      <c r="BP478" s="64">
        <f>IFERROR(1/J478*(Y478/H478),"0")</f>
        <v>1.4999999999999999E-2</v>
      </c>
    </row>
    <row r="479" spans="1:68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3</v>
      </c>
      <c r="Y479" s="383">
        <f>IFERROR(Y477/H477,"0")+IFERROR(Y478/H478,"0")</f>
        <v>3</v>
      </c>
      <c r="Z479" s="383">
        <f>IFERROR(IF(Z477="",0,Z477),"0")+IFERROR(IF(Z478="",0,Z478),"0")</f>
        <v>1.881E-2</v>
      </c>
      <c r="AA479" s="384"/>
      <c r="AB479" s="384"/>
      <c r="AC479" s="384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6</v>
      </c>
      <c r="Y480" s="383">
        <f>IFERROR(SUM(Y477:Y478),"0")</f>
        <v>6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46</v>
      </c>
      <c r="Y512" s="382">
        <f t="shared" si="78"/>
        <v>47.52</v>
      </c>
      <c r="Z512" s="36">
        <f t="shared" si="79"/>
        <v>0.10764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49.136363636363633</v>
      </c>
      <c r="BN512" s="64">
        <f t="shared" si="81"/>
        <v>50.760000000000005</v>
      </c>
      <c r="BO512" s="64">
        <f t="shared" si="82"/>
        <v>8.3770396270396258E-2</v>
      </c>
      <c r="BP512" s="64">
        <f t="shared" si="83"/>
        <v>8.6538461538461536E-2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8.712121212121211</v>
      </c>
      <c r="Y518" s="383">
        <f>IFERROR(Y509/H509,"0")+IFERROR(Y510/H510,"0")+IFERROR(Y511/H511,"0")+IFERROR(Y512/H512,"0")+IFERROR(Y513/H513,"0")+IFERROR(Y514/H514,"0")+IFERROR(Y515/H515,"0")+IFERROR(Y516/H516,"0")+IFERROR(Y517/H517,"0")</f>
        <v>9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0.10764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46</v>
      </c>
      <c r="Y519" s="383">
        <f>IFERROR(SUM(Y509:Y517),"0")</f>
        <v>47.52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114</v>
      </c>
      <c r="Y521" s="382">
        <f>IFERROR(IF(X521="",0,CEILING((X521/$H521),1)*$H521),"")</f>
        <v>116.16000000000001</v>
      </c>
      <c r="Z521" s="36">
        <f>IFERROR(IF(Y521=0,"",ROUNDUP(Y521/H521,0)*0.01196),"")</f>
        <v>0.26312000000000002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121.77272727272725</v>
      </c>
      <c r="BN521" s="64">
        <f>IFERROR(Y521*I521/H521,"0")</f>
        <v>124.08000000000001</v>
      </c>
      <c r="BO521" s="64">
        <f>IFERROR(1/J521*(X521/H521),"0")</f>
        <v>0.2076048951048951</v>
      </c>
      <c r="BP521" s="64">
        <f>IFERROR(1/J521*(Y521/H521),"0")</f>
        <v>0.21153846153846156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21.59090909090909</v>
      </c>
      <c r="Y523" s="383">
        <f>IFERROR(Y521/H521,"0")+IFERROR(Y522/H522,"0")</f>
        <v>22</v>
      </c>
      <c r="Z523" s="383">
        <f>IFERROR(IF(Z521="",0,Z521),"0")+IFERROR(IF(Z522="",0,Z522),"0")</f>
        <v>0.26312000000000002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114</v>
      </c>
      <c r="Y524" s="383">
        <f>IFERROR(SUM(Y521:Y522),"0")</f>
        <v>116.16000000000001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108</v>
      </c>
      <c r="Y526" s="382">
        <f t="shared" ref="Y526:Y531" si="84">IFERROR(IF(X526="",0,CEILING((X526/$H526),1)*$H526),"")</f>
        <v>110.88000000000001</v>
      </c>
      <c r="Z526" s="36">
        <f>IFERROR(IF(Y526=0,"",ROUNDUP(Y526/H526,0)*0.01196),"")</f>
        <v>0.25115999999999999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115.36363636363636</v>
      </c>
      <c r="BN526" s="64">
        <f t="shared" ref="BN526:BN531" si="86">IFERROR(Y526*I526/H526,"0")</f>
        <v>118.44</v>
      </c>
      <c r="BO526" s="64">
        <f t="shared" ref="BO526:BO531" si="87">IFERROR(1/J526*(X526/H526),"0")</f>
        <v>0.19667832167832167</v>
      </c>
      <c r="BP526" s="64">
        <f t="shared" ref="BP526:BP531" si="88">IFERROR(1/J526*(Y526/H526),"0")</f>
        <v>0.20192307692307693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75</v>
      </c>
      <c r="Y527" s="382">
        <f t="shared" si="84"/>
        <v>79.2</v>
      </c>
      <c r="Z527" s="36">
        <f>IFERROR(IF(Y527=0,"",ROUNDUP(Y527/H527,0)*0.01196),"")</f>
        <v>0.1794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80.11363636363636</v>
      </c>
      <c r="BN527" s="64">
        <f t="shared" si="86"/>
        <v>84.6</v>
      </c>
      <c r="BO527" s="64">
        <f t="shared" si="87"/>
        <v>0.13658216783216784</v>
      </c>
      <c r="BP527" s="64">
        <f t="shared" si="88"/>
        <v>0.14423076923076925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145</v>
      </c>
      <c r="Y528" s="382">
        <f t="shared" si="84"/>
        <v>147.84</v>
      </c>
      <c r="Z528" s="36">
        <f>IFERROR(IF(Y528=0,"",ROUNDUP(Y528/H528,0)*0.01196),"")</f>
        <v>0.33488000000000001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154.88636363636363</v>
      </c>
      <c r="BN528" s="64">
        <f t="shared" si="86"/>
        <v>157.91999999999999</v>
      </c>
      <c r="BO528" s="64">
        <f t="shared" si="87"/>
        <v>0.26405885780885779</v>
      </c>
      <c r="BP528" s="64">
        <f t="shared" si="88"/>
        <v>0.26923076923076927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62.121212121212118</v>
      </c>
      <c r="Y532" s="383">
        <f>IFERROR(Y526/H526,"0")+IFERROR(Y527/H527,"0")+IFERROR(Y528/H528,"0")+IFERROR(Y529/H529,"0")+IFERROR(Y530/H530,"0")+IFERROR(Y531/H531,"0")</f>
        <v>64</v>
      </c>
      <c r="Z532" s="383">
        <f>IFERROR(IF(Z526="",0,Z526),"0")+IFERROR(IF(Z527="",0,Z527),"0")+IFERROR(IF(Z528="",0,Z528),"0")+IFERROR(IF(Z529="",0,Z529),"0")+IFERROR(IF(Z530="",0,Z530),"0")+IFERROR(IF(Z531="",0,Z531),"0")</f>
        <v>0.76544000000000001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328</v>
      </c>
      <c r="Y533" s="383">
        <f>IFERROR(SUM(Y526:Y531),"0")</f>
        <v>337.92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29</v>
      </c>
      <c r="Y536" s="382">
        <f>IFERROR(IF(X536="",0,CEILING((X536/$H536),1)*$H536),"")</f>
        <v>31.2</v>
      </c>
      <c r="Z536" s="36">
        <f>IFERROR(IF(Y536=0,"",ROUNDUP(Y536/H536,0)*0.02175),"")</f>
        <v>8.6999999999999994E-2</v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31.03</v>
      </c>
      <c r="BN536" s="64">
        <f>IFERROR(Y536*I536/H536,"0")</f>
        <v>33.384</v>
      </c>
      <c r="BO536" s="64">
        <f>IFERROR(1/J536*(X536/H536),"0")</f>
        <v>6.6391941391941392E-2</v>
      </c>
      <c r="BP536" s="64">
        <f>IFERROR(1/J536*(Y536/H536),"0")</f>
        <v>7.1428571428571425E-2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3.7179487179487181</v>
      </c>
      <c r="Y538" s="383">
        <f>IFERROR(Y535/H535,"0")+IFERROR(Y536/H536,"0")+IFERROR(Y537/H537,"0")</f>
        <v>4</v>
      </c>
      <c r="Z538" s="383">
        <f>IFERROR(IF(Z535="",0,Z535),"0")+IFERROR(IF(Z536="",0,Z536),"0")+IFERROR(IF(Z537="",0,Z537),"0")</f>
        <v>8.6999999999999994E-2</v>
      </c>
      <c r="AA538" s="384"/>
      <c r="AB538" s="384"/>
      <c r="AC538" s="384"/>
    </row>
    <row r="539" spans="1:68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29</v>
      </c>
      <c r="Y539" s="383">
        <f>IFERROR(SUM(Y535:Y537),"0")</f>
        <v>31.2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30</v>
      </c>
      <c r="Y568" s="382">
        <f t="shared" si="94"/>
        <v>33.6</v>
      </c>
      <c r="Z568" s="36">
        <f>IFERROR(IF(Y568=0,"",ROUNDUP(Y568/H568,0)*0.00753),"")</f>
        <v>6.0240000000000002E-2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31.857142857142858</v>
      </c>
      <c r="BN568" s="64">
        <f t="shared" si="96"/>
        <v>35.68</v>
      </c>
      <c r="BO568" s="64">
        <f t="shared" si="97"/>
        <v>4.5787545787545784E-2</v>
      </c>
      <c r="BP568" s="64">
        <f t="shared" si="98"/>
        <v>5.128205128205128E-2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7.1428571428571423</v>
      </c>
      <c r="Y570" s="383">
        <f>IFERROR(Y564/H564,"0")+IFERROR(Y565/H565,"0")+IFERROR(Y566/H566,"0")+IFERROR(Y567/H567,"0")+IFERROR(Y568/H568,"0")+IFERROR(Y569/H569,"0")</f>
        <v>8</v>
      </c>
      <c r="Z570" s="383">
        <f>IFERROR(IF(Z564="",0,Z564),"0")+IFERROR(IF(Z565="",0,Z565),"0")+IFERROR(IF(Z566="",0,Z566),"0")+IFERROR(IF(Z567="",0,Z567),"0")+IFERROR(IF(Z568="",0,Z568),"0")+IFERROR(IF(Z569="",0,Z569),"0")</f>
        <v>6.0240000000000002E-2</v>
      </c>
      <c r="AA570" s="384"/>
      <c r="AB570" s="384"/>
      <c r="AC570" s="384"/>
    </row>
    <row r="571" spans="1:68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30</v>
      </c>
      <c r="Y571" s="383">
        <f>IFERROR(SUM(Y564:Y569),"0")</f>
        <v>33.6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5020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5143.45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5292.5302159394587</v>
      </c>
      <c r="Y603" s="383">
        <f>IFERROR(SUM(BN22:BN599),"0")</f>
        <v>5423.4560000000019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9</v>
      </c>
      <c r="Y604" s="38">
        <f>ROUNDUP(SUM(BP22:BP599),0)</f>
        <v>9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5517.5302159394587</v>
      </c>
      <c r="Y605" s="383">
        <f>GrossWeightTotalR+PalletQtyTotalR*25</f>
        <v>5648.4560000000019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761.3593710793001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782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10.227810000000002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68.400000000000006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19.8</v>
      </c>
      <c r="E612" s="46">
        <f>IFERROR(Y103*1,"0")+IFERROR(Y104*1,"0")+IFERROR(Y105*1,"0")+IFERROR(Y109*1,"0")+IFERROR(Y110*1,"0")+IFERROR(Y111*1,"0")+IFERROR(Y112*1,"0")+IFERROR(Y113*1,"0")</f>
        <v>222.00000000000003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140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29.400000000000002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696.00000000000011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39.200000000000003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103.19999999999999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55.650000000000006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2682.6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202.79999999999998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148.19999999999999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169.8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532.80000000000007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33.6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83"/>
        <filter val="0,93"/>
        <filter val="1 735,00"/>
        <filter val="1,00"/>
        <filter val="10,00"/>
        <filter val="10,48"/>
        <filter val="100,00"/>
        <filter val="108,00"/>
        <filter val="11,76"/>
        <filter val="114,00"/>
        <filter val="115,67"/>
        <filter val="127,00"/>
        <filter val="13,00"/>
        <filter val="134,00"/>
        <filter val="14,00"/>
        <filter val="140,00"/>
        <filter val="144,00"/>
        <filter val="145,00"/>
        <filter val="16,00"/>
        <filter val="161,00"/>
        <filter val="183,97"/>
        <filter val="199,00"/>
        <filter val="2,38"/>
        <filter val="2,62"/>
        <filter val="20,00"/>
        <filter val="21,59"/>
        <filter val="22,00"/>
        <filter val="25,51"/>
        <filter val="29,00"/>
        <filter val="3,00"/>
        <filter val="3,72"/>
        <filter val="30,00"/>
        <filter val="328,00"/>
        <filter val="38,33"/>
        <filter val="39,05"/>
        <filter val="4,07"/>
        <filter val="4,44"/>
        <filter val="4,63"/>
        <filter val="41,67"/>
        <filter val="44,00"/>
        <filter val="46,00"/>
        <filter val="476,00"/>
        <filter val="49,00"/>
        <filter val="499,00"/>
        <filter val="5 020,00"/>
        <filter val="5 292,53"/>
        <filter val="5 517,53"/>
        <filter val="5,83"/>
        <filter val="50,00"/>
        <filter val="52,73"/>
        <filter val="55,00"/>
        <filter val="56,00"/>
        <filter val="57,00"/>
        <filter val="58,33"/>
        <filter val="6,00"/>
        <filter val="6,27"/>
        <filter val="6,90"/>
        <filter val="62,12"/>
        <filter val="627,00"/>
        <filter val="632,00"/>
        <filter val="64,00"/>
        <filter val="68,00"/>
        <filter val="7,14"/>
        <filter val="7,22"/>
        <filter val="7,31"/>
        <filter val="7,77"/>
        <filter val="72,00"/>
        <filter val="73,00"/>
        <filter val="74,00"/>
        <filter val="75,00"/>
        <filter val="761,36"/>
        <filter val="791,00"/>
        <filter val="8,00"/>
        <filter val="8,15"/>
        <filter val="8,21"/>
        <filter val="8,71"/>
        <filter val="83,00"/>
        <filter val="86,00"/>
        <filter val="87,00"/>
        <filter val="88,00"/>
        <filter val="9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2024-08-16T11:02:19Z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