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9A4ABE-82E2-4777-A1F6-FD3F26B943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Y542" i="1" s="1"/>
  <c r="P541" i="1"/>
  <c r="X539" i="1"/>
  <c r="X538" i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Y538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Y524" i="1" s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X495" i="1"/>
  <c r="X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Y487" i="1" s="1"/>
  <c r="P486" i="1"/>
  <c r="X484" i="1"/>
  <c r="X483" i="1"/>
  <c r="BO482" i="1"/>
  <c r="BM482" i="1"/>
  <c r="Y482" i="1"/>
  <c r="Y483" i="1" s="1"/>
  <c r="P482" i="1"/>
  <c r="X480" i="1"/>
  <c r="X479" i="1"/>
  <c r="BO478" i="1"/>
  <c r="BM478" i="1"/>
  <c r="Y478" i="1"/>
  <c r="BP478" i="1" s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BP414" i="1" s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O404" i="1"/>
  <c r="BM404" i="1"/>
  <c r="Y404" i="1"/>
  <c r="Y408" i="1" s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X394" i="1"/>
  <c r="X393" i="1"/>
  <c r="BO392" i="1"/>
  <c r="BM392" i="1"/>
  <c r="Y392" i="1"/>
  <c r="BP392" i="1" s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BP351" i="1" s="1"/>
  <c r="P351" i="1"/>
  <c r="BO350" i="1"/>
  <c r="BM350" i="1"/>
  <c r="Y350" i="1"/>
  <c r="Y352" i="1" s="1"/>
  <c r="P350" i="1"/>
  <c r="BP349" i="1"/>
  <c r="BO349" i="1"/>
  <c r="BN349" i="1"/>
  <c r="BM349" i="1"/>
  <c r="Z349" i="1"/>
  <c r="Y349" i="1"/>
  <c r="P349" i="1"/>
  <c r="X347" i="1"/>
  <c r="X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BP331" i="1" s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Z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X307" i="1"/>
  <c r="X306" i="1"/>
  <c r="BO305" i="1"/>
  <c r="BM305" i="1"/>
  <c r="Y305" i="1"/>
  <c r="P305" i="1"/>
  <c r="BO304" i="1"/>
  <c r="BM304" i="1"/>
  <c r="Y304" i="1"/>
  <c r="Y306" i="1" s="1"/>
  <c r="P304" i="1"/>
  <c r="X302" i="1"/>
  <c r="X301" i="1"/>
  <c r="BO300" i="1"/>
  <c r="BM300" i="1"/>
  <c r="Y300" i="1"/>
  <c r="Y301" i="1" s="1"/>
  <c r="P300" i="1"/>
  <c r="X297" i="1"/>
  <c r="X296" i="1"/>
  <c r="BO295" i="1"/>
  <c r="BM295" i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P241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Y204" i="1" s="1"/>
  <c r="P202" i="1"/>
  <c r="X200" i="1"/>
  <c r="X199" i="1"/>
  <c r="BO198" i="1"/>
  <c r="BN198" i="1"/>
  <c r="BM198" i="1"/>
  <c r="Z198" i="1"/>
  <c r="Y198" i="1"/>
  <c r="BP198" i="1" s="1"/>
  <c r="P198" i="1"/>
  <c r="BO197" i="1"/>
  <c r="BM197" i="1"/>
  <c r="Y197" i="1"/>
  <c r="P197" i="1"/>
  <c r="X194" i="1"/>
  <c r="X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94" i="1" s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Z142" i="1" s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N57" i="1"/>
  <c r="BM57" i="1"/>
  <c r="Z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12" i="1" l="1"/>
  <c r="BN212" i="1"/>
  <c r="Z212" i="1"/>
  <c r="BP232" i="1"/>
  <c r="BN232" i="1"/>
  <c r="Z232" i="1"/>
  <c r="BP256" i="1"/>
  <c r="BN256" i="1"/>
  <c r="Z256" i="1"/>
  <c r="BP286" i="1"/>
  <c r="BN286" i="1"/>
  <c r="Z286" i="1"/>
  <c r="BP323" i="1"/>
  <c r="BN323" i="1"/>
  <c r="Z323" i="1"/>
  <c r="BP342" i="1"/>
  <c r="BN342" i="1"/>
  <c r="Z342" i="1"/>
  <c r="Y357" i="1"/>
  <c r="BP356" i="1"/>
  <c r="BN356" i="1"/>
  <c r="Z356" i="1"/>
  <c r="Z357" i="1" s="1"/>
  <c r="BP360" i="1"/>
  <c r="BN360" i="1"/>
  <c r="Z360" i="1"/>
  <c r="BP386" i="1"/>
  <c r="BN386" i="1"/>
  <c r="Z386" i="1"/>
  <c r="BP412" i="1"/>
  <c r="BN412" i="1"/>
  <c r="Z412" i="1"/>
  <c r="BP442" i="1"/>
  <c r="BN442" i="1"/>
  <c r="Z442" i="1"/>
  <c r="BP473" i="1"/>
  <c r="BN473" i="1"/>
  <c r="Z473" i="1"/>
  <c r="BP526" i="1"/>
  <c r="BN526" i="1"/>
  <c r="Z526" i="1"/>
  <c r="BP574" i="1"/>
  <c r="BN574" i="1"/>
  <c r="Z574" i="1"/>
  <c r="B612" i="1"/>
  <c r="X604" i="1"/>
  <c r="X602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70" i="1"/>
  <c r="BN70" i="1"/>
  <c r="Z73" i="1"/>
  <c r="BN73" i="1"/>
  <c r="Z87" i="1"/>
  <c r="BN87" i="1"/>
  <c r="Z110" i="1"/>
  <c r="BN110" i="1"/>
  <c r="Z127" i="1"/>
  <c r="BN127" i="1"/>
  <c r="Z141" i="1"/>
  <c r="BN141" i="1"/>
  <c r="Z148" i="1"/>
  <c r="BN148" i="1"/>
  <c r="Z165" i="1"/>
  <c r="BN165" i="1"/>
  <c r="Y175" i="1"/>
  <c r="Z177" i="1"/>
  <c r="BN177" i="1"/>
  <c r="Y180" i="1"/>
  <c r="Z189" i="1"/>
  <c r="BN189" i="1"/>
  <c r="BP222" i="1"/>
  <c r="BN222" i="1"/>
  <c r="Z222" i="1"/>
  <c r="BP243" i="1"/>
  <c r="BN243" i="1"/>
  <c r="Z243" i="1"/>
  <c r="BP267" i="1"/>
  <c r="BN267" i="1"/>
  <c r="Z267" i="1"/>
  <c r="BP311" i="1"/>
  <c r="BN311" i="1"/>
  <c r="Z311" i="1"/>
  <c r="BP337" i="1"/>
  <c r="BN337" i="1"/>
  <c r="Z337" i="1"/>
  <c r="BP343" i="1"/>
  <c r="BN343" i="1"/>
  <c r="Z343" i="1"/>
  <c r="BP372" i="1"/>
  <c r="BN372" i="1"/>
  <c r="Z372" i="1"/>
  <c r="BP400" i="1"/>
  <c r="BN400" i="1"/>
  <c r="Z400" i="1"/>
  <c r="BP434" i="1"/>
  <c r="BN434" i="1"/>
  <c r="Z434" i="1"/>
  <c r="BP452" i="1"/>
  <c r="BN452" i="1"/>
  <c r="Z452" i="1"/>
  <c r="AC612" i="1"/>
  <c r="BP512" i="1"/>
  <c r="BN512" i="1"/>
  <c r="Z512" i="1"/>
  <c r="Y576" i="1"/>
  <c r="Y575" i="1"/>
  <c r="BP573" i="1"/>
  <c r="BN573" i="1"/>
  <c r="Z573" i="1"/>
  <c r="Z575" i="1" s="1"/>
  <c r="Y237" i="1"/>
  <c r="Y291" i="1"/>
  <c r="Y334" i="1"/>
  <c r="Y363" i="1"/>
  <c r="X603" i="1"/>
  <c r="X605" i="1" s="1"/>
  <c r="X606" i="1"/>
  <c r="Y36" i="1"/>
  <c r="Z29" i="1"/>
  <c r="BN29" i="1"/>
  <c r="Z35" i="1"/>
  <c r="BN35" i="1"/>
  <c r="Z55" i="1"/>
  <c r="BN55" i="1"/>
  <c r="Y79" i="1"/>
  <c r="BP77" i="1"/>
  <c r="BN77" i="1"/>
  <c r="Z77" i="1"/>
  <c r="BP68" i="1"/>
  <c r="BN68" i="1"/>
  <c r="Z68" i="1"/>
  <c r="BP432" i="1"/>
  <c r="BN432" i="1"/>
  <c r="Z432" i="1"/>
  <c r="BP440" i="1"/>
  <c r="BN440" i="1"/>
  <c r="Z440" i="1"/>
  <c r="BP448" i="1"/>
  <c r="BN448" i="1"/>
  <c r="Z448" i="1"/>
  <c r="BP471" i="1"/>
  <c r="BN471" i="1"/>
  <c r="Z471" i="1"/>
  <c r="BP510" i="1"/>
  <c r="BN510" i="1"/>
  <c r="Z510" i="1"/>
  <c r="BP522" i="1"/>
  <c r="BN522" i="1"/>
  <c r="Z522" i="1"/>
  <c r="BP536" i="1"/>
  <c r="BN536" i="1"/>
  <c r="Z536" i="1"/>
  <c r="BP548" i="1"/>
  <c r="BN548" i="1"/>
  <c r="Z548" i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80" i="1"/>
  <c r="Y88" i="1"/>
  <c r="Z85" i="1"/>
  <c r="BN85" i="1"/>
  <c r="Z91" i="1"/>
  <c r="BN91" i="1"/>
  <c r="BP91" i="1"/>
  <c r="Y94" i="1"/>
  <c r="Y100" i="1"/>
  <c r="Z104" i="1"/>
  <c r="BN104" i="1"/>
  <c r="Y115" i="1"/>
  <c r="Z112" i="1"/>
  <c r="BN112" i="1"/>
  <c r="F612" i="1"/>
  <c r="Z121" i="1"/>
  <c r="BN121" i="1"/>
  <c r="Z152" i="1"/>
  <c r="BN152" i="1"/>
  <c r="BP152" i="1"/>
  <c r="Z163" i="1"/>
  <c r="BN163" i="1"/>
  <c r="Z169" i="1"/>
  <c r="BN169" i="1"/>
  <c r="BP169" i="1"/>
  <c r="Y174" i="1"/>
  <c r="Z173" i="1"/>
  <c r="BN173" i="1"/>
  <c r="Y181" i="1"/>
  <c r="Z179" i="1"/>
  <c r="BN179" i="1"/>
  <c r="Z187" i="1"/>
  <c r="BN187" i="1"/>
  <c r="Z191" i="1"/>
  <c r="BN191" i="1"/>
  <c r="J612" i="1"/>
  <c r="Z202" i="1"/>
  <c r="BN202" i="1"/>
  <c r="BP202" i="1"/>
  <c r="Y205" i="1"/>
  <c r="Y215" i="1"/>
  <c r="Z210" i="1"/>
  <c r="BN210" i="1"/>
  <c r="Z214" i="1"/>
  <c r="BN214" i="1"/>
  <c r="Y229" i="1"/>
  <c r="Z220" i="1"/>
  <c r="BN220" i="1"/>
  <c r="Z224" i="1"/>
  <c r="BN224" i="1"/>
  <c r="Z228" i="1"/>
  <c r="BN228" i="1"/>
  <c r="Y238" i="1"/>
  <c r="Z234" i="1"/>
  <c r="BN234" i="1"/>
  <c r="Z241" i="1"/>
  <c r="BN241" i="1"/>
  <c r="Y250" i="1"/>
  <c r="Z245" i="1"/>
  <c r="BN245" i="1"/>
  <c r="Z254" i="1"/>
  <c r="BN254" i="1"/>
  <c r="Z258" i="1"/>
  <c r="BN258" i="1"/>
  <c r="Z265" i="1"/>
  <c r="BN265" i="1"/>
  <c r="Y270" i="1"/>
  <c r="Z269" i="1"/>
  <c r="BN269" i="1"/>
  <c r="Z281" i="1"/>
  <c r="BN281" i="1"/>
  <c r="Z288" i="1"/>
  <c r="BN288" i="1"/>
  <c r="Z295" i="1"/>
  <c r="Z296" i="1" s="1"/>
  <c r="BN295" i="1"/>
  <c r="BP295" i="1"/>
  <c r="Y296" i="1"/>
  <c r="Z300" i="1"/>
  <c r="Z301" i="1" s="1"/>
  <c r="BN300" i="1"/>
  <c r="BP300" i="1"/>
  <c r="Z304" i="1"/>
  <c r="BN304" i="1"/>
  <c r="BP304" i="1"/>
  <c r="Y307" i="1"/>
  <c r="Z313" i="1"/>
  <c r="BN313" i="1"/>
  <c r="Z321" i="1"/>
  <c r="BN321" i="1"/>
  <c r="Z327" i="1"/>
  <c r="BN327" i="1"/>
  <c r="BP327" i="1"/>
  <c r="Z331" i="1"/>
  <c r="BN331" i="1"/>
  <c r="Y340" i="1"/>
  <c r="Y346" i="1"/>
  <c r="Z345" i="1"/>
  <c r="BN345" i="1"/>
  <c r="Y353" i="1"/>
  <c r="Z351" i="1"/>
  <c r="BN351" i="1"/>
  <c r="Y364" i="1"/>
  <c r="Z362" i="1"/>
  <c r="BN362" i="1"/>
  <c r="Z370" i="1"/>
  <c r="BN370" i="1"/>
  <c r="Z374" i="1"/>
  <c r="BN374" i="1"/>
  <c r="Z380" i="1"/>
  <c r="BN380" i="1"/>
  <c r="BP380" i="1"/>
  <c r="Y383" i="1"/>
  <c r="Y389" i="1"/>
  <c r="Z392" i="1"/>
  <c r="BN392" i="1"/>
  <c r="Z398" i="1"/>
  <c r="BN398" i="1"/>
  <c r="Z404" i="1"/>
  <c r="BN404" i="1"/>
  <c r="BP404" i="1"/>
  <c r="Z410" i="1"/>
  <c r="BN410" i="1"/>
  <c r="BP410" i="1"/>
  <c r="Z414" i="1"/>
  <c r="BN414" i="1"/>
  <c r="Y420" i="1"/>
  <c r="Y419" i="1"/>
  <c r="BP418" i="1"/>
  <c r="BN418" i="1"/>
  <c r="Z418" i="1"/>
  <c r="Z419" i="1" s="1"/>
  <c r="Y425" i="1"/>
  <c r="BP424" i="1"/>
  <c r="BN424" i="1"/>
  <c r="Z424" i="1"/>
  <c r="Z425" i="1" s="1"/>
  <c r="Y450" i="1"/>
  <c r="BP428" i="1"/>
  <c r="BN428" i="1"/>
  <c r="Z428" i="1"/>
  <c r="BP436" i="1"/>
  <c r="BN436" i="1"/>
  <c r="Z436" i="1"/>
  <c r="BP444" i="1"/>
  <c r="BN444" i="1"/>
  <c r="Z444" i="1"/>
  <c r="BP458" i="1"/>
  <c r="BN458" i="1"/>
  <c r="Z458" i="1"/>
  <c r="Y479" i="1"/>
  <c r="BP477" i="1"/>
  <c r="BN477" i="1"/>
  <c r="Z477" i="1"/>
  <c r="BP514" i="1"/>
  <c r="BN514" i="1"/>
  <c r="Z514" i="1"/>
  <c r="BP528" i="1"/>
  <c r="BN528" i="1"/>
  <c r="Z528" i="1"/>
  <c r="BP547" i="1"/>
  <c r="BN547" i="1"/>
  <c r="Z547" i="1"/>
  <c r="BP558" i="1"/>
  <c r="BN558" i="1"/>
  <c r="Z558" i="1"/>
  <c r="BP560" i="1"/>
  <c r="BN560" i="1"/>
  <c r="Z560" i="1"/>
  <c r="Y588" i="1"/>
  <c r="BP586" i="1"/>
  <c r="BN586" i="1"/>
  <c r="Z586" i="1"/>
  <c r="Z588" i="1" s="1"/>
  <c r="Y454" i="1"/>
  <c r="Z612" i="1"/>
  <c r="Y475" i="1"/>
  <c r="AA612" i="1"/>
  <c r="Y500" i="1"/>
  <c r="Y532" i="1"/>
  <c r="Z143" i="1"/>
  <c r="H9" i="1"/>
  <c r="A10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BN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BN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Y144" i="1"/>
  <c r="G612" i="1"/>
  <c r="Y150" i="1"/>
  <c r="BP147" i="1"/>
  <c r="BN147" i="1"/>
  <c r="Z147" i="1"/>
  <c r="Z149" i="1" s="1"/>
  <c r="Y166" i="1"/>
  <c r="BP164" i="1"/>
  <c r="BN164" i="1"/>
  <c r="Z164" i="1"/>
  <c r="Z166" i="1" s="1"/>
  <c r="F9" i="1"/>
  <c r="J9" i="1"/>
  <c r="Z22" i="1"/>
  <c r="Z23" i="1" s="1"/>
  <c r="BN22" i="1"/>
  <c r="BP22" i="1"/>
  <c r="Y23" i="1"/>
  <c r="Y60" i="1"/>
  <c r="Y74" i="1"/>
  <c r="Y107" i="1"/>
  <c r="Y124" i="1"/>
  <c r="Z133" i="1"/>
  <c r="BN133" i="1"/>
  <c r="Z135" i="1"/>
  <c r="BN135" i="1"/>
  <c r="Z137" i="1"/>
  <c r="BN137" i="1"/>
  <c r="BP141" i="1"/>
  <c r="BP142" i="1"/>
  <c r="BN142" i="1"/>
  <c r="Y149" i="1"/>
  <c r="BP153" i="1"/>
  <c r="BN153" i="1"/>
  <c r="Z153" i="1"/>
  <c r="Z154" i="1" s="1"/>
  <c r="Y155" i="1"/>
  <c r="Y160" i="1"/>
  <c r="BP157" i="1"/>
  <c r="BN157" i="1"/>
  <c r="Z157" i="1"/>
  <c r="Z159" i="1" s="1"/>
  <c r="H612" i="1"/>
  <c r="Y167" i="1"/>
  <c r="Z170" i="1"/>
  <c r="BN170" i="1"/>
  <c r="BP170" i="1"/>
  <c r="Z172" i="1"/>
  <c r="BN172" i="1"/>
  <c r="Z178" i="1"/>
  <c r="Z180" i="1" s="1"/>
  <c r="BN178" i="1"/>
  <c r="BP178" i="1"/>
  <c r="I612" i="1"/>
  <c r="Z186" i="1"/>
  <c r="Z193" i="1" s="1"/>
  <c r="BN186" i="1"/>
  <c r="BP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BP203" i="1"/>
  <c r="Z207" i="1"/>
  <c r="BN207" i="1"/>
  <c r="BP207" i="1"/>
  <c r="Z209" i="1"/>
  <c r="BN209" i="1"/>
  <c r="Z211" i="1"/>
  <c r="BN211" i="1"/>
  <c r="Z213" i="1"/>
  <c r="BN213" i="1"/>
  <c r="Y216" i="1"/>
  <c r="Z219" i="1"/>
  <c r="BN219" i="1"/>
  <c r="Z221" i="1"/>
  <c r="BN221" i="1"/>
  <c r="Z223" i="1"/>
  <c r="BN223" i="1"/>
  <c r="Z225" i="1"/>
  <c r="BN225" i="1"/>
  <c r="Z227" i="1"/>
  <c r="BN227" i="1"/>
  <c r="Y230" i="1"/>
  <c r="Z233" i="1"/>
  <c r="Z237" i="1" s="1"/>
  <c r="BN233" i="1"/>
  <c r="BP233" i="1"/>
  <c r="Z235" i="1"/>
  <c r="BN235" i="1"/>
  <c r="K612" i="1"/>
  <c r="Z242" i="1"/>
  <c r="Z249" i="1" s="1"/>
  <c r="BN242" i="1"/>
  <c r="BP242" i="1"/>
  <c r="Z244" i="1"/>
  <c r="BN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R612" i="1"/>
  <c r="Z287" i="1"/>
  <c r="Z291" i="1" s="1"/>
  <c r="BN287" i="1"/>
  <c r="BP287" i="1"/>
  <c r="Z289" i="1"/>
  <c r="BN289" i="1"/>
  <c r="Y292" i="1"/>
  <c r="Y297" i="1"/>
  <c r="T612" i="1"/>
  <c r="Y302" i="1"/>
  <c r="Z305" i="1"/>
  <c r="BN305" i="1"/>
  <c r="BP305" i="1"/>
  <c r="Z310" i="1"/>
  <c r="BN310" i="1"/>
  <c r="Z312" i="1"/>
  <c r="BN312" i="1"/>
  <c r="Y199" i="1"/>
  <c r="Y261" i="1"/>
  <c r="U612" i="1"/>
  <c r="Y317" i="1"/>
  <c r="BP314" i="1"/>
  <c r="BN314" i="1"/>
  <c r="BP316" i="1"/>
  <c r="BN316" i="1"/>
  <c r="Z316" i="1"/>
  <c r="Y318" i="1"/>
  <c r="Y324" i="1"/>
  <c r="Y325" i="1"/>
  <c r="BP320" i="1"/>
  <c r="BN320" i="1"/>
  <c r="Z320" i="1"/>
  <c r="Z322" i="1"/>
  <c r="BN322" i="1"/>
  <c r="Z328" i="1"/>
  <c r="BN328" i="1"/>
  <c r="Z330" i="1"/>
  <c r="BN330" i="1"/>
  <c r="Z332" i="1"/>
  <c r="BN332" i="1"/>
  <c r="Y333" i="1"/>
  <c r="Z336" i="1"/>
  <c r="BN336" i="1"/>
  <c r="BP336" i="1"/>
  <c r="Z338" i="1"/>
  <c r="BN338" i="1"/>
  <c r="Y339" i="1"/>
  <c r="Z344" i="1"/>
  <c r="Z346" i="1" s="1"/>
  <c r="BN344" i="1"/>
  <c r="Y347" i="1"/>
  <c r="Z350" i="1"/>
  <c r="BN350" i="1"/>
  <c r="BP350" i="1"/>
  <c r="V612" i="1"/>
  <c r="Y358" i="1"/>
  <c r="Z361" i="1"/>
  <c r="Z363" i="1" s="1"/>
  <c r="BN361" i="1"/>
  <c r="BP361" i="1"/>
  <c r="W612" i="1"/>
  <c r="Z369" i="1"/>
  <c r="BN369" i="1"/>
  <c r="Z371" i="1"/>
  <c r="BN371" i="1"/>
  <c r="Z373" i="1"/>
  <c r="BN373" i="1"/>
  <c r="Z375" i="1"/>
  <c r="BN375" i="1"/>
  <c r="Y378" i="1"/>
  <c r="Z381" i="1"/>
  <c r="Z382" i="1" s="1"/>
  <c r="BN381" i="1"/>
  <c r="BP381" i="1"/>
  <c r="Z385" i="1"/>
  <c r="BN385" i="1"/>
  <c r="BP385" i="1"/>
  <c r="Z387" i="1"/>
  <c r="BN387" i="1"/>
  <c r="Y388" i="1"/>
  <c r="Z391" i="1"/>
  <c r="Z393" i="1" s="1"/>
  <c r="BN391" i="1"/>
  <c r="BP391" i="1"/>
  <c r="Y402" i="1"/>
  <c r="BP397" i="1"/>
  <c r="BN397" i="1"/>
  <c r="Z397" i="1"/>
  <c r="X612" i="1"/>
  <c r="Y401" i="1"/>
  <c r="Y377" i="1"/>
  <c r="Y393" i="1"/>
  <c r="BP399" i="1"/>
  <c r="BN399" i="1"/>
  <c r="Z399" i="1"/>
  <c r="Y407" i="1"/>
  <c r="Y415" i="1"/>
  <c r="Y449" i="1"/>
  <c r="Y455" i="1"/>
  <c r="Y461" i="1"/>
  <c r="Y466" i="1"/>
  <c r="Y474" i="1"/>
  <c r="Y480" i="1"/>
  <c r="Y484" i="1"/>
  <c r="Y488" i="1"/>
  <c r="Y495" i="1"/>
  <c r="Y501" i="1"/>
  <c r="Y505" i="1"/>
  <c r="Y519" i="1"/>
  <c r="Y523" i="1"/>
  <c r="Y533" i="1"/>
  <c r="Y539" i="1"/>
  <c r="Y543" i="1"/>
  <c r="BP549" i="1"/>
  <c r="BN549" i="1"/>
  <c r="Z549" i="1"/>
  <c r="BP551" i="1"/>
  <c r="BN551" i="1"/>
  <c r="Z551" i="1"/>
  <c r="BP553" i="1"/>
  <c r="BN553" i="1"/>
  <c r="Z553" i="1"/>
  <c r="Y555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AB612" i="1"/>
  <c r="Z405" i="1"/>
  <c r="Z407" i="1" s="1"/>
  <c r="BN405" i="1"/>
  <c r="Z411" i="1"/>
  <c r="BN411" i="1"/>
  <c r="Z413" i="1"/>
  <c r="BN413" i="1"/>
  <c r="Y612" i="1"/>
  <c r="Y426" i="1"/>
  <c r="Z429" i="1"/>
  <c r="BN429" i="1"/>
  <c r="Z431" i="1"/>
  <c r="BN431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5" i="1"/>
  <c r="BN445" i="1"/>
  <c r="Z447" i="1"/>
  <c r="BN447" i="1"/>
  <c r="Z453" i="1"/>
  <c r="Z454" i="1" s="1"/>
  <c r="BN453" i="1"/>
  <c r="Z457" i="1"/>
  <c r="BN457" i="1"/>
  <c r="BP457" i="1"/>
  <c r="Z459" i="1"/>
  <c r="BN459" i="1"/>
  <c r="Z464" i="1"/>
  <c r="Z465" i="1" s="1"/>
  <c r="BN464" i="1"/>
  <c r="BP464" i="1"/>
  <c r="Y465" i="1"/>
  <c r="Z468" i="1"/>
  <c r="BN468" i="1"/>
  <c r="BP468" i="1"/>
  <c r="Z470" i="1"/>
  <c r="BN470" i="1"/>
  <c r="Z472" i="1"/>
  <c r="BN472" i="1"/>
  <c r="Z478" i="1"/>
  <c r="Z479" i="1" s="1"/>
  <c r="BN478" i="1"/>
  <c r="Z482" i="1"/>
  <c r="Z483" i="1" s="1"/>
  <c r="BN482" i="1"/>
  <c r="BP482" i="1"/>
  <c r="Z486" i="1"/>
  <c r="Z487" i="1" s="1"/>
  <c r="BN486" i="1"/>
  <c r="BP486" i="1"/>
  <c r="Z491" i="1"/>
  <c r="BN491" i="1"/>
  <c r="BP491" i="1"/>
  <c r="Z493" i="1"/>
  <c r="BN493" i="1"/>
  <c r="Y494" i="1"/>
  <c r="Z499" i="1"/>
  <c r="Z500" i="1" s="1"/>
  <c r="BN499" i="1"/>
  <c r="Z503" i="1"/>
  <c r="Z504" i="1" s="1"/>
  <c r="BN503" i="1"/>
  <c r="BP503" i="1"/>
  <c r="Z509" i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Z523" i="1" s="1"/>
  <c r="BN521" i="1"/>
  <c r="BP521" i="1"/>
  <c r="Z527" i="1"/>
  <c r="BN527" i="1"/>
  <c r="Z529" i="1"/>
  <c r="BN529" i="1"/>
  <c r="Z531" i="1"/>
  <c r="BN531" i="1"/>
  <c r="Z535" i="1"/>
  <c r="BN535" i="1"/>
  <c r="BP535" i="1"/>
  <c r="Z537" i="1"/>
  <c r="BN537" i="1"/>
  <c r="Z541" i="1"/>
  <c r="Z542" i="1" s="1"/>
  <c r="BN541" i="1"/>
  <c r="BP541" i="1"/>
  <c r="Y554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BP580" i="1"/>
  <c r="BN580" i="1"/>
  <c r="Z580" i="1"/>
  <c r="AE612" i="1"/>
  <c r="AD612" i="1"/>
  <c r="Y589" i="1"/>
  <c r="Z352" i="1" l="1"/>
  <c r="Z306" i="1"/>
  <c r="Z79" i="1"/>
  <c r="Z582" i="1"/>
  <c r="Z538" i="1"/>
  <c r="Z532" i="1"/>
  <c r="Z494" i="1"/>
  <c r="Z460" i="1"/>
  <c r="Z449" i="1"/>
  <c r="Z415" i="1"/>
  <c r="Z554" i="1"/>
  <c r="Z388" i="1"/>
  <c r="Z377" i="1"/>
  <c r="Z339" i="1"/>
  <c r="Z270" i="1"/>
  <c r="Z229" i="1"/>
  <c r="Z174" i="1"/>
  <c r="Z333" i="1"/>
  <c r="Z324" i="1"/>
  <c r="Z74" i="1"/>
  <c r="Z59" i="1"/>
  <c r="Z561" i="1"/>
  <c r="Z518" i="1"/>
  <c r="Z474" i="1"/>
  <c r="Z570" i="1"/>
  <c r="Z215" i="1"/>
  <c r="Y604" i="1"/>
  <c r="Z138" i="1"/>
  <c r="Z129" i="1"/>
  <c r="Z123" i="1"/>
  <c r="Z114" i="1"/>
  <c r="Z106" i="1"/>
  <c r="Z99" i="1"/>
  <c r="Z36" i="1"/>
  <c r="Z401" i="1"/>
  <c r="Z317" i="1"/>
  <c r="Y606" i="1"/>
  <c r="Y603" i="1"/>
  <c r="Y605" i="1" s="1"/>
  <c r="Z88" i="1"/>
  <c r="Y602" i="1"/>
  <c r="Z607" i="1" l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<sst xmlns="http://schemas.openxmlformats.org/spreadsheetml/2006/main" count="2468" uniqueCount="778">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</sst>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8" t="s">
        <v>8</v>
      </c>
      <c r="B5" s="469"/>
      <c r="C5" s="470"/>
      <c r="D5" s="478"/>
      <c r="E5" s="479"/>
      <c r="F5" s="735" t="s">
        <v>9</v>
      </c>
      <c r="G5" s="470"/>
      <c r="H5" s="478" t="s">
        <v>777</v>
      </c>
      <c r="I5" s="672"/>
      <c r="J5" s="672"/>
      <c r="K5" s="672"/>
      <c r="L5" s="672"/>
      <c r="M5" s="479"/>
      <c r="N5" s="58"/>
      <c r="P5" s="24" t="s">
        <v>10</v>
      </c>
      <c r="Q5" s="748">
        <v>45523</v>
      </c>
      <c r="R5" s="526"/>
      <c r="T5" s="583" t="s">
        <v>11</v>
      </c>
      <c r="U5" s="447"/>
      <c r="V5" s="584" t="s">
        <v>12</v>
      </c>
      <c r="W5" s="526"/>
      <c r="AB5" s="51"/>
      <c r="AC5" s="51"/>
      <c r="AD5" s="51"/>
      <c r="AE5" s="51"/>
    </row>
    <row r="6" spans="1:32" s="377" customFormat="1" ht="24" customHeight="1" x14ac:dyDescent="0.2">
      <c r="A6" s="528" t="s">
        <v>13</v>
      </c>
      <c r="B6" s="469"/>
      <c r="C6" s="470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26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Понедельник</v>
      </c>
      <c r="R6" s="391"/>
      <c r="T6" s="592" t="s">
        <v>16</v>
      </c>
      <c r="U6" s="447"/>
      <c r="V6" s="652" t="s">
        <v>17</v>
      </c>
      <c r="W6" s="406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76"/>
      <c r="M7" s="477"/>
      <c r="N7" s="60"/>
      <c r="P7" s="24"/>
      <c r="Q7" s="42"/>
      <c r="R7" s="42"/>
      <c r="T7" s="393"/>
      <c r="U7" s="447"/>
      <c r="V7" s="653"/>
      <c r="W7" s="654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5">
        <v>0.5</v>
      </c>
      <c r="R8" s="477"/>
      <c r="T8" s="393"/>
      <c r="U8" s="447"/>
      <c r="V8" s="653"/>
      <c r="W8" s="654"/>
      <c r="AB8" s="51"/>
      <c r="AC8" s="51"/>
      <c r="AD8" s="51"/>
      <c r="AE8" s="51"/>
    </row>
    <row r="9" spans="1:32" s="37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9"/>
      <c r="E9" s="386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7"/>
      <c r="R9" s="488"/>
      <c r="T9" s="393"/>
      <c r="U9" s="447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9"/>
      <c r="E10" s="386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8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3"/>
      <c r="R10" s="594"/>
      <c r="U10" s="24" t="s">
        <v>22</v>
      </c>
      <c r="V10" s="405" t="s">
        <v>23</v>
      </c>
      <c r="W10" s="406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2" t="s">
        <v>27</v>
      </c>
      <c r="W11" s="488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69"/>
      <c r="C12" s="469"/>
      <c r="D12" s="469"/>
      <c r="E12" s="469"/>
      <c r="F12" s="469"/>
      <c r="G12" s="469"/>
      <c r="H12" s="469"/>
      <c r="I12" s="469"/>
      <c r="J12" s="469"/>
      <c r="K12" s="469"/>
      <c r="L12" s="469"/>
      <c r="M12" s="470"/>
      <c r="N12" s="62"/>
      <c r="P12" s="24" t="s">
        <v>29</v>
      </c>
      <c r="Q12" s="535"/>
      <c r="R12" s="477"/>
      <c r="S12" s="23"/>
      <c r="U12" s="24"/>
      <c r="V12" s="408"/>
      <c r="W12" s="393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69"/>
      <c r="C13" s="469"/>
      <c r="D13" s="469"/>
      <c r="E13" s="469"/>
      <c r="F13" s="469"/>
      <c r="G13" s="469"/>
      <c r="H13" s="469"/>
      <c r="I13" s="469"/>
      <c r="J13" s="469"/>
      <c r="K13" s="469"/>
      <c r="L13" s="469"/>
      <c r="M13" s="470"/>
      <c r="N13" s="62"/>
      <c r="O13" s="26"/>
      <c r="P13" s="26" t="s">
        <v>31</v>
      </c>
      <c r="Q13" s="692"/>
      <c r="R13" s="4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69"/>
      <c r="C14" s="469"/>
      <c r="D14" s="469"/>
      <c r="E14" s="469"/>
      <c r="F14" s="469"/>
      <c r="G14" s="469"/>
      <c r="H14" s="469"/>
      <c r="I14" s="469"/>
      <c r="J14" s="469"/>
      <c r="K14" s="469"/>
      <c r="L14" s="469"/>
      <c r="M14" s="4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9" t="s">
        <v>33</v>
      </c>
      <c r="B15" s="469"/>
      <c r="C15" s="469"/>
      <c r="D15" s="469"/>
      <c r="E15" s="469"/>
      <c r="F15" s="469"/>
      <c r="G15" s="469"/>
      <c r="H15" s="469"/>
      <c r="I15" s="469"/>
      <c r="J15" s="469"/>
      <c r="K15" s="469"/>
      <c r="L15" s="469"/>
      <c r="M15" s="470"/>
      <c r="N15" s="63"/>
      <c r="P15" s="612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3"/>
      <c r="Q16" s="613"/>
      <c r="R16" s="613"/>
      <c r="S16" s="613"/>
      <c r="T16" s="6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4" t="s">
        <v>37</v>
      </c>
      <c r="D17" s="439" t="s">
        <v>38</v>
      </c>
      <c r="E17" s="509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8"/>
      <c r="R17" s="508"/>
      <c r="S17" s="508"/>
      <c r="T17" s="509"/>
      <c r="U17" s="780" t="s">
        <v>50</v>
      </c>
      <c r="V17" s="470"/>
      <c r="W17" s="439" t="s">
        <v>51</v>
      </c>
      <c r="X17" s="439" t="s">
        <v>52</v>
      </c>
      <c r="Y17" s="781" t="s">
        <v>53</v>
      </c>
      <c r="Z17" s="439" t="s">
        <v>54</v>
      </c>
      <c r="AA17" s="639" t="s">
        <v>55</v>
      </c>
      <c r="AB17" s="639" t="s">
        <v>56</v>
      </c>
      <c r="AC17" s="639" t="s">
        <v>57</v>
      </c>
      <c r="AD17" s="639" t="s">
        <v>58</v>
      </c>
      <c r="AE17" s="730"/>
      <c r="AF17" s="731"/>
      <c r="AG17" s="516"/>
      <c r="BD17" s="625" t="s">
        <v>59</v>
      </c>
    </row>
    <row r="18" spans="1:68" ht="14.25" customHeight="1" x14ac:dyDescent="0.2">
      <c r="A18" s="440"/>
      <c r="B18" s="440"/>
      <c r="C18" s="440"/>
      <c r="D18" s="510"/>
      <c r="E18" s="512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0"/>
      <c r="Q18" s="511"/>
      <c r="R18" s="511"/>
      <c r="S18" s="511"/>
      <c r="T18" s="512"/>
      <c r="U18" s="378" t="s">
        <v>60</v>
      </c>
      <c r="V18" s="378" t="s">
        <v>61</v>
      </c>
      <c r="W18" s="440"/>
      <c r="X18" s="440"/>
      <c r="Y18" s="782"/>
      <c r="Z18" s="440"/>
      <c r="AA18" s="640"/>
      <c r="AB18" s="640"/>
      <c r="AC18" s="640"/>
      <c r="AD18" s="732"/>
      <c r="AE18" s="733"/>
      <c r="AF18" s="734"/>
      <c r="AG18" s="517"/>
      <c r="BD18" s="393"/>
    </row>
    <row r="19" spans="1:68" ht="27.75" hidden="1" customHeight="1" x14ac:dyDescent="0.2">
      <c r="A19" s="425" t="s">
        <v>62</v>
      </c>
      <c r="B19" s="426"/>
      <c r="C19" s="426"/>
      <c r="D19" s="426"/>
      <c r="E19" s="426"/>
      <c r="F19" s="426"/>
      <c r="G19" s="426"/>
      <c r="H19" s="426"/>
      <c r="I19" s="426"/>
      <c r="J19" s="426"/>
      <c r="K19" s="426"/>
      <c r="L19" s="426"/>
      <c r="M19" s="426"/>
      <c r="N19" s="426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6"/>
      <c r="Z19" s="426"/>
      <c r="AA19" s="48"/>
      <c r="AB19" s="48"/>
      <c r="AC19" s="48"/>
    </row>
    <row r="20" spans="1:68" ht="16.5" hidden="1" customHeight="1" x14ac:dyDescent="0.25">
      <c r="A20" s="459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2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2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6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9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2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2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2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5" t="s">
        <v>107</v>
      </c>
      <c r="B50" s="426"/>
      <c r="C50" s="426"/>
      <c r="D50" s="426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8"/>
      <c r="AB50" s="48"/>
      <c r="AC50" s="48"/>
    </row>
    <row r="51" spans="1:68" ht="16.5" hidden="1" customHeight="1" x14ac:dyDescent="0.25">
      <c r="A51" s="459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2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hidden="1" customHeight="1" x14ac:dyDescent="0.25">
      <c r="A61" s="42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59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2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22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hidden="1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hidden="1" customHeight="1" x14ac:dyDescent="0.25">
      <c r="A81" s="422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22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22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59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22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hidden="1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hidden="1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hidden="1" customHeight="1" x14ac:dyDescent="0.25">
      <c r="A108" s="422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hidden="1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hidden="1" customHeight="1" x14ac:dyDescent="0.25">
      <c r="A116" s="459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22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hidden="1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hidden="1" customHeight="1" x14ac:dyDescent="0.25">
      <c r="A125" s="422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22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hidden="1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idden="1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hidden="1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hidden="1" customHeight="1" x14ac:dyDescent="0.25">
      <c r="A140" s="422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59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22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22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22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59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22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22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22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5" t="s">
        <v>250</v>
      </c>
      <c r="B182" s="426"/>
      <c r="C182" s="426"/>
      <c r="D182" s="426"/>
      <c r="E182" s="426"/>
      <c r="F182" s="426"/>
      <c r="G182" s="426"/>
      <c r="H182" s="426"/>
      <c r="I182" s="426"/>
      <c r="J182" s="426"/>
      <c r="K182" s="426"/>
      <c r="L182" s="426"/>
      <c r="M182" s="426"/>
      <c r="N182" s="426"/>
      <c r="O182" s="426"/>
      <c r="P182" s="426"/>
      <c r="Q182" s="426"/>
      <c r="R182" s="426"/>
      <c r="S182" s="426"/>
      <c r="T182" s="426"/>
      <c r="U182" s="426"/>
      <c r="V182" s="426"/>
      <c r="W182" s="426"/>
      <c r="X182" s="426"/>
      <c r="Y182" s="426"/>
      <c r="Z182" s="426"/>
      <c r="AA182" s="48"/>
      <c r="AB182" s="48"/>
      <c r="AC182" s="48"/>
    </row>
    <row r="183" spans="1:68" ht="16.5" hidden="1" customHeight="1" x14ac:dyDescent="0.25">
      <c r="A183" s="459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22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idden="1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hidden="1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hidden="1" customHeight="1" x14ac:dyDescent="0.25">
      <c r="A195" s="459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22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22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22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hidden="1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idden="1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hidden="1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hidden="1" customHeight="1" x14ac:dyDescent="0.25">
      <c r="A217" s="422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4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idden="1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hidden="1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hidden="1" customHeight="1" x14ac:dyDescent="0.25">
      <c r="A231" s="422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50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hidden="1" customHeight="1" x14ac:dyDescent="0.25">
      <c r="A239" s="459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22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2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71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59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22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43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59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2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59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22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59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22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59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2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59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2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59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22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22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59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22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6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22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5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22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22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80</v>
      </c>
      <c r="Y336" s="382">
        <f>IFERROR(IF(X336="",0,CEILING((X336/$H336),1)*$H336),"")</f>
        <v>84</v>
      </c>
      <c r="Z336" s="36">
        <f>IFERROR(IF(Y336=0,"",ROUNDUP(Y336/H336,0)*0.02175),"")</f>
        <v>0.21749999999999997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85.371428571428567</v>
      </c>
      <c r="BN336" s="64">
        <f>IFERROR(Y336*I336/H336,"0")</f>
        <v>89.64</v>
      </c>
      <c r="BO336" s="64">
        <f>IFERROR(1/J336*(X336/H336),"0")</f>
        <v>0.17006802721088435</v>
      </c>
      <c r="BP336" s="64">
        <f>IFERROR(1/J336*(Y336/H336),"0")</f>
        <v>0.17857142857142855</v>
      </c>
    </row>
    <row r="337" spans="1:68" ht="27" hidden="1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9.5238095238095237</v>
      </c>
      <c r="Y339" s="383">
        <f>IFERROR(Y336/H336,"0")+IFERROR(Y337/H337,"0")+IFERROR(Y338/H338,"0")</f>
        <v>10</v>
      </c>
      <c r="Z339" s="383">
        <f>IFERROR(IF(Z336="",0,Z336),"0")+IFERROR(IF(Z337="",0,Z337),"0")+IFERROR(IF(Z338="",0,Z338),"0")</f>
        <v>0.21749999999999997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80</v>
      </c>
      <c r="Y340" s="383">
        <f>IFERROR(SUM(Y336:Y338),"0")</f>
        <v>84</v>
      </c>
      <c r="Z340" s="37"/>
      <c r="AA340" s="384"/>
      <c r="AB340" s="384"/>
      <c r="AC340" s="384"/>
    </row>
    <row r="341" spans="1:68" ht="14.25" hidden="1" customHeight="1" x14ac:dyDescent="0.25">
      <c r="A341" s="422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6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22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59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22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22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5" t="s">
        <v>466</v>
      </c>
      <c r="B365" s="426"/>
      <c r="C365" s="426"/>
      <c r="D365" s="426"/>
      <c r="E365" s="426"/>
      <c r="F365" s="426"/>
      <c r="G365" s="426"/>
      <c r="H365" s="426"/>
      <c r="I365" s="426"/>
      <c r="J365" s="426"/>
      <c r="K365" s="426"/>
      <c r="L365" s="426"/>
      <c r="M365" s="426"/>
      <c r="N365" s="426"/>
      <c r="O365" s="426"/>
      <c r="P365" s="426"/>
      <c r="Q365" s="426"/>
      <c r="R365" s="426"/>
      <c r="S365" s="426"/>
      <c r="T365" s="426"/>
      <c r="U365" s="426"/>
      <c r="V365" s="426"/>
      <c r="W365" s="426"/>
      <c r="X365" s="426"/>
      <c r="Y365" s="426"/>
      <c r="Z365" s="426"/>
      <c r="AA365" s="48"/>
      <c r="AB365" s="48"/>
      <c r="AC365" s="48"/>
    </row>
    <row r="366" spans="1:68" ht="16.5" hidden="1" customHeight="1" x14ac:dyDescent="0.25">
      <c r="A366" s="459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22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2000</v>
      </c>
      <c r="Y368" s="382">
        <f t="shared" ref="Y368:Y376" si="62">IFERROR(IF(X368="",0,CEILING((X368/$H368),1)*$H368),"")</f>
        <v>2010</v>
      </c>
      <c r="Z368" s="36">
        <f>IFERROR(IF(Y368=0,"",ROUNDUP(Y368/H368,0)*0.02175),"")</f>
        <v>2.9144999999999999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2064</v>
      </c>
      <c r="BN368" s="64">
        <f t="shared" ref="BN368:BN376" si="64">IFERROR(Y368*I368/H368,"0")</f>
        <v>2074.3200000000002</v>
      </c>
      <c r="BO368" s="64">
        <f t="shared" ref="BO368:BO376" si="65">IFERROR(1/J368*(X368/H368),"0")</f>
        <v>2.7777777777777777</v>
      </c>
      <c r="BP368" s="64">
        <f t="shared" ref="BP368:BP376" si="66">IFERROR(1/J368*(Y368/H368),"0")</f>
        <v>2.7916666666666665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1000</v>
      </c>
      <c r="Y370" s="382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3000</v>
      </c>
      <c r="Y372" s="382">
        <f t="shared" si="62"/>
        <v>3000</v>
      </c>
      <c r="Z372" s="36">
        <f>IFERROR(IF(Y372=0,"",ROUNDUP(Y372/H372,0)*0.02175),"")</f>
        <v>4.3499999999999996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3096</v>
      </c>
      <c r="BN372" s="64">
        <f t="shared" si="64"/>
        <v>3096</v>
      </c>
      <c r="BO372" s="64">
        <f t="shared" si="65"/>
        <v>4.1666666666666661</v>
      </c>
      <c r="BP372" s="64">
        <f t="shared" si="66"/>
        <v>4.1666666666666661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400</v>
      </c>
      <c r="Y377" s="383">
        <f>IFERROR(Y368/H368,"0")+IFERROR(Y369/H369,"0")+IFERROR(Y370/H370,"0")+IFERROR(Y371/H371,"0")+IFERROR(Y372/H372,"0")+IFERROR(Y373/H373,"0")+IFERROR(Y374/H374,"0")+IFERROR(Y375/H375,"0")+IFERROR(Y376/H376,"0")</f>
        <v>401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8.7217500000000001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6000</v>
      </c>
      <c r="Y378" s="383">
        <f>IFERROR(SUM(Y368:Y376),"0")</f>
        <v>6015</v>
      </c>
      <c r="Z378" s="37"/>
      <c r="AA378" s="384"/>
      <c r="AB378" s="384"/>
      <c r="AC378" s="384"/>
    </row>
    <row r="379" spans="1:68" ht="14.25" hidden="1" customHeight="1" x14ac:dyDescent="0.25">
      <c r="A379" s="422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1000</v>
      </c>
      <c r="Y380" s="382">
        <f>IFERROR(IF(X380="",0,CEILING((X380/$H380),1)*$H380),"")</f>
        <v>1005</v>
      </c>
      <c r="Z380" s="36">
        <f>IFERROR(IF(Y380=0,"",ROUNDUP(Y380/H380,0)*0.02175),"")</f>
        <v>1.4572499999999999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1032</v>
      </c>
      <c r="BN380" s="64">
        <f>IFERROR(Y380*I380/H380,"0")</f>
        <v>1037.1600000000001</v>
      </c>
      <c r="BO380" s="64">
        <f>IFERROR(1/J380*(X380/H380),"0")</f>
        <v>1.3888888888888888</v>
      </c>
      <c r="BP380" s="64">
        <f>IFERROR(1/J380*(Y380/H380),"0")</f>
        <v>1.3958333333333333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66.666666666666671</v>
      </c>
      <c r="Y382" s="383">
        <f>IFERROR(Y380/H380,"0")+IFERROR(Y381/H381,"0")</f>
        <v>67</v>
      </c>
      <c r="Z382" s="383">
        <f>IFERROR(IF(Z380="",0,Z380),"0")+IFERROR(IF(Z381="",0,Z381),"0")</f>
        <v>1.4572499999999999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1000</v>
      </c>
      <c r="Y383" s="383">
        <f>IFERROR(SUM(Y380:Y381),"0")</f>
        <v>1005</v>
      </c>
      <c r="Z383" s="37"/>
      <c r="AA383" s="384"/>
      <c r="AB383" s="384"/>
      <c r="AC383" s="384"/>
    </row>
    <row r="384" spans="1:68" ht="14.25" hidden="1" customHeight="1" x14ac:dyDescent="0.25">
      <c r="A384" s="422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22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450</v>
      </c>
      <c r="Y391" s="382">
        <f>IFERROR(IF(X391="",0,CEILING((X391/$H391),1)*$H391),"")</f>
        <v>452.4</v>
      </c>
      <c r="Z391" s="36">
        <f>IFERROR(IF(Y391=0,"",ROUNDUP(Y391/H391,0)*0.02175),"")</f>
        <v>1.2614999999999998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482.53846153846155</v>
      </c>
      <c r="BN391" s="64">
        <f>IFERROR(Y391*I391/H391,"0")</f>
        <v>485.11200000000008</v>
      </c>
      <c r="BO391" s="64">
        <f>IFERROR(1/J391*(X391/H391),"0")</f>
        <v>1.0302197802197801</v>
      </c>
      <c r="BP391" s="64">
        <f>IFERROR(1/J391*(Y391/H391),"0")</f>
        <v>1.0357142857142856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57.692307692307693</v>
      </c>
      <c r="Y393" s="383">
        <f>IFERROR(Y391/H391,"0")+IFERROR(Y392/H392,"0")</f>
        <v>58</v>
      </c>
      <c r="Z393" s="383">
        <f>IFERROR(IF(Z391="",0,Z391),"0")+IFERROR(IF(Z392="",0,Z392),"0")</f>
        <v>1.2614999999999998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450</v>
      </c>
      <c r="Y394" s="383">
        <f>IFERROR(SUM(Y391:Y392),"0")</f>
        <v>452.4</v>
      </c>
      <c r="Z394" s="37"/>
      <c r="AA394" s="384"/>
      <c r="AB394" s="384"/>
      <c r="AC394" s="384"/>
    </row>
    <row r="395" spans="1:68" ht="16.5" hidden="1" customHeight="1" x14ac:dyDescent="0.25">
      <c r="A395" s="459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22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22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150</v>
      </c>
      <c r="Y405" s="382">
        <f>IFERROR(IF(X405="",0,CEILING((X405/$H405),1)*$H405),"")</f>
        <v>153.29999999999998</v>
      </c>
      <c r="Z405" s="36">
        <f>IFERROR(IF(Y405=0,"",ROUNDUP(Y405/H405,0)*0.00753),"")</f>
        <v>0.26355000000000001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156.84931506849315</v>
      </c>
      <c r="BN405" s="64">
        <f>IFERROR(Y405*I405/H405,"0")</f>
        <v>160.29999999999998</v>
      </c>
      <c r="BO405" s="64">
        <f>IFERROR(1/J405*(X405/H405),"0")</f>
        <v>0.2195293291183702</v>
      </c>
      <c r="BP405" s="64">
        <f>IFERROR(1/J405*(Y405/H405),"0")</f>
        <v>0.22435897435897434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34.246575342465754</v>
      </c>
      <c r="Y407" s="383">
        <f>IFERROR(Y404/H404,"0")+IFERROR(Y405/H405,"0")+IFERROR(Y406/H406,"0")</f>
        <v>35</v>
      </c>
      <c r="Z407" s="383">
        <f>IFERROR(IF(Z404="",0,Z404),"0")+IFERROR(IF(Z405="",0,Z405),"0")+IFERROR(IF(Z406="",0,Z406),"0")</f>
        <v>0.26355000000000001</v>
      </c>
      <c r="AA407" s="384"/>
      <c r="AB407" s="384"/>
      <c r="AC407" s="384"/>
    </row>
    <row r="408" spans="1:68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150</v>
      </c>
      <c r="Y408" s="383">
        <f>IFERROR(SUM(Y404:Y406),"0")</f>
        <v>153.29999999999998</v>
      </c>
      <c r="Z408" s="37"/>
      <c r="AA408" s="384"/>
      <c r="AB408" s="384"/>
      <c r="AC408" s="384"/>
    </row>
    <row r="409" spans="1:68" ht="14.25" hidden="1" customHeight="1" x14ac:dyDescent="0.25">
      <c r="A409" s="422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hidden="1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hidden="1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hidden="1" customHeight="1" x14ac:dyDescent="0.25">
      <c r="A417" s="422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5" t="s">
        <v>521</v>
      </c>
      <c r="B421" s="426"/>
      <c r="C421" s="426"/>
      <c r="D421" s="426"/>
      <c r="E421" s="426"/>
      <c r="F421" s="426"/>
      <c r="G421" s="426"/>
      <c r="H421" s="426"/>
      <c r="I421" s="426"/>
      <c r="J421" s="426"/>
      <c r="K421" s="426"/>
      <c r="L421" s="426"/>
      <c r="M421" s="426"/>
      <c r="N421" s="426"/>
      <c r="O421" s="426"/>
      <c r="P421" s="426"/>
      <c r="Q421" s="426"/>
      <c r="R421" s="426"/>
      <c r="S421" s="426"/>
      <c r="T421" s="426"/>
      <c r="U421" s="426"/>
      <c r="V421" s="426"/>
      <c r="W421" s="426"/>
      <c r="X421" s="426"/>
      <c r="Y421" s="426"/>
      <c r="Z421" s="426"/>
      <c r="AA421" s="48"/>
      <c r="AB421" s="48"/>
      <c r="AC421" s="48"/>
    </row>
    <row r="422" spans="1:68" ht="16.5" hidden="1" customHeight="1" x14ac:dyDescent="0.25">
      <c r="A422" s="459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22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22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4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0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hidden="1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hidden="1" customHeight="1" x14ac:dyDescent="0.25">
      <c r="A451" s="422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22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59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22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22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604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22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22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22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59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22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59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59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22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4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22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5" t="s">
        <v>607</v>
      </c>
      <c r="B506" s="426"/>
      <c r="C506" s="426"/>
      <c r="D506" s="426"/>
      <c r="E506" s="426"/>
      <c r="F506" s="426"/>
      <c r="G506" s="426"/>
      <c r="H506" s="426"/>
      <c r="I506" s="426"/>
      <c r="J506" s="426"/>
      <c r="K506" s="426"/>
      <c r="L506" s="426"/>
      <c r="M506" s="426"/>
      <c r="N506" s="426"/>
      <c r="O506" s="426"/>
      <c r="P506" s="426"/>
      <c r="Q506" s="426"/>
      <c r="R506" s="426"/>
      <c r="S506" s="426"/>
      <c r="T506" s="426"/>
      <c r="U506" s="426"/>
      <c r="V506" s="426"/>
      <c r="W506" s="426"/>
      <c r="X506" s="426"/>
      <c r="Y506" s="426"/>
      <c r="Z506" s="426"/>
      <c r="AA506" s="48"/>
      <c r="AB506" s="48"/>
      <c r="AC506" s="48"/>
    </row>
    <row r="507" spans="1:68" ht="16.5" hidden="1" customHeight="1" x14ac:dyDescent="0.25">
      <c r="A507" s="459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22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hidden="1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7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idden="1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0</v>
      </c>
      <c r="Y518" s="383">
        <f>IFERROR(Y509/H509,"0")+IFERROR(Y510/H510,"0")+IFERROR(Y511/H511,"0")+IFERROR(Y512/H512,"0")+IFERROR(Y513/H513,"0")+IFERROR(Y514/H514,"0")+IFERROR(Y515/H515,"0")+IFERROR(Y516/H516,"0")+IFERROR(Y517/H517,"0")</f>
        <v>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384"/>
      <c r="AB518" s="384"/>
      <c r="AC518" s="384"/>
    </row>
    <row r="519" spans="1:68" hidden="1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0</v>
      </c>
      <c r="Y519" s="383">
        <f>IFERROR(SUM(Y509:Y517),"0")</f>
        <v>0</v>
      </c>
      <c r="Z519" s="37"/>
      <c r="AA519" s="384"/>
      <c r="AB519" s="384"/>
      <c r="AC519" s="384"/>
    </row>
    <row r="520" spans="1:68" ht="14.25" hidden="1" customHeight="1" x14ac:dyDescent="0.25">
      <c r="A520" s="422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hidden="1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hidden="1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hidden="1" customHeight="1" x14ac:dyDescent="0.25">
      <c r="A525" s="422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hidden="1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hidden="1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hidden="1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idden="1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0</v>
      </c>
      <c r="Y532" s="383">
        <f>IFERROR(Y526/H526,"0")+IFERROR(Y527/H527,"0")+IFERROR(Y528/H528,"0")+IFERROR(Y529/H529,"0")+IFERROR(Y530/H530,"0")+IFERROR(Y531/H531,"0")</f>
        <v>0</v>
      </c>
      <c r="Z532" s="383">
        <f>IFERROR(IF(Z526="",0,Z526),"0")+IFERROR(IF(Z527="",0,Z527),"0")+IFERROR(IF(Z528="",0,Z528),"0")+IFERROR(IF(Z529="",0,Z529),"0")+IFERROR(IF(Z530="",0,Z530),"0")+IFERROR(IF(Z531="",0,Z531),"0")</f>
        <v>0</v>
      </c>
      <c r="AA532" s="384"/>
      <c r="AB532" s="384"/>
      <c r="AC532" s="384"/>
    </row>
    <row r="533" spans="1:68" hidden="1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0</v>
      </c>
      <c r="Y533" s="383">
        <f>IFERROR(SUM(Y526:Y531),"0")</f>
        <v>0</v>
      </c>
      <c r="Z533" s="37"/>
      <c r="AA533" s="384"/>
      <c r="AB533" s="384"/>
      <c r="AC533" s="384"/>
    </row>
    <row r="534" spans="1:68" ht="14.25" hidden="1" customHeight="1" x14ac:dyDescent="0.25">
      <c r="A534" s="422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22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5" t="s">
        <v>650</v>
      </c>
      <c r="B544" s="426"/>
      <c r="C544" s="426"/>
      <c r="D544" s="426"/>
      <c r="E544" s="426"/>
      <c r="F544" s="426"/>
      <c r="G544" s="426"/>
      <c r="H544" s="426"/>
      <c r="I544" s="426"/>
      <c r="J544" s="426"/>
      <c r="K544" s="426"/>
      <c r="L544" s="426"/>
      <c r="M544" s="426"/>
      <c r="N544" s="426"/>
      <c r="O544" s="426"/>
      <c r="P544" s="426"/>
      <c r="Q544" s="426"/>
      <c r="R544" s="426"/>
      <c r="S544" s="426"/>
      <c r="T544" s="426"/>
      <c r="U544" s="426"/>
      <c r="V544" s="426"/>
      <c r="W544" s="426"/>
      <c r="X544" s="426"/>
      <c r="Y544" s="426"/>
      <c r="Z544" s="426"/>
      <c r="AA544" s="48"/>
      <c r="AB544" s="48"/>
      <c r="AC544" s="48"/>
    </row>
    <row r="545" spans="1:68" ht="16.5" hidden="1" customHeight="1" x14ac:dyDescent="0.25">
      <c r="A545" s="459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22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3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7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3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5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0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22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0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1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4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22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3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29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4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160</v>
      </c>
      <c r="Y568" s="382">
        <f t="shared" si="94"/>
        <v>163.80000000000001</v>
      </c>
      <c r="Z568" s="36">
        <f>IFERROR(IF(Y568=0,"",ROUNDUP(Y568/H568,0)*0.00753),"")</f>
        <v>0.29366999999999999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169.9047619047619</v>
      </c>
      <c r="BN568" s="64">
        <f t="shared" si="96"/>
        <v>173.94</v>
      </c>
      <c r="BO568" s="64">
        <f t="shared" si="97"/>
        <v>0.24420024420024419</v>
      </c>
      <c r="BP568" s="64">
        <f t="shared" si="98"/>
        <v>0.25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8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38.095238095238095</v>
      </c>
      <c r="Y570" s="383">
        <f>IFERROR(Y564/H564,"0")+IFERROR(Y565/H565,"0")+IFERROR(Y566/H566,"0")+IFERROR(Y567/H567,"0")+IFERROR(Y568/H568,"0")+IFERROR(Y569/H569,"0")</f>
        <v>39</v>
      </c>
      <c r="Z570" s="383">
        <f>IFERROR(IF(Z564="",0,Z564),"0")+IFERROR(IF(Z565="",0,Z565),"0")+IFERROR(IF(Z566="",0,Z566),"0")+IFERROR(IF(Z567="",0,Z567),"0")+IFERROR(IF(Z568="",0,Z568),"0")+IFERROR(IF(Z569="",0,Z569),"0")</f>
        <v>0.29366999999999999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160</v>
      </c>
      <c r="Y571" s="383">
        <f>IFERROR(SUM(Y564:Y569),"0")</f>
        <v>163.80000000000001</v>
      </c>
      <c r="Z571" s="37"/>
      <c r="AA571" s="384"/>
      <c r="AB571" s="384"/>
      <c r="AC571" s="384"/>
    </row>
    <row r="572" spans="1:68" ht="14.25" hidden="1" customHeight="1" x14ac:dyDescent="0.25">
      <c r="A572" s="422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6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1000</v>
      </c>
      <c r="Y573" s="382">
        <f>IFERROR(IF(X573="",0,CEILING((X573/$H573),1)*$H573),"")</f>
        <v>1006.1999999999999</v>
      </c>
      <c r="Z573" s="36">
        <f>IFERROR(IF(Y573=0,"",ROUNDUP(Y573/H573,0)*0.02175),"")</f>
        <v>2.8057499999999997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1072.3076923076924</v>
      </c>
      <c r="BN573" s="64">
        <f>IFERROR(Y573*I573/H573,"0")</f>
        <v>1078.9559999999999</v>
      </c>
      <c r="BO573" s="64">
        <f>IFERROR(1/J573*(X573/H573),"0")</f>
        <v>2.2893772893772892</v>
      </c>
      <c r="BP573" s="64">
        <f>IFERROR(1/J573*(Y573/H573),"0")</f>
        <v>2.3035714285714284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3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128.2051282051282</v>
      </c>
      <c r="Y575" s="383">
        <f>IFERROR(Y573/H573,"0")+IFERROR(Y574/H574,"0")</f>
        <v>129</v>
      </c>
      <c r="Z575" s="383">
        <f>IFERROR(IF(Z573="",0,Z573),"0")+IFERROR(IF(Z574="",0,Z574),"0")</f>
        <v>2.8057499999999997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1000</v>
      </c>
      <c r="Y576" s="383">
        <f>IFERROR(SUM(Y573:Y574),"0")</f>
        <v>1006.1999999999999</v>
      </c>
      <c r="Z576" s="37"/>
      <c r="AA576" s="384"/>
      <c r="AB576" s="384"/>
      <c r="AC576" s="384"/>
    </row>
    <row r="577" spans="1:68" ht="14.25" hidden="1" customHeight="1" x14ac:dyDescent="0.25">
      <c r="A577" s="422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0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7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6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59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22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8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57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22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0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22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22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8" t="s">
        <v>734</v>
      </c>
      <c r="Q602" s="469"/>
      <c r="R602" s="469"/>
      <c r="S602" s="469"/>
      <c r="T602" s="469"/>
      <c r="U602" s="469"/>
      <c r="V602" s="470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8840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8879.7000000000007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8" t="s">
        <v>735</v>
      </c>
      <c r="Q603" s="469"/>
      <c r="R603" s="469"/>
      <c r="S603" s="469"/>
      <c r="T603" s="469"/>
      <c r="U603" s="469"/>
      <c r="V603" s="470"/>
      <c r="W603" s="37" t="s">
        <v>68</v>
      </c>
      <c r="X603" s="383">
        <f>IFERROR(SUM(BM22:BM599),"0")</f>
        <v>9190.9716593908379</v>
      </c>
      <c r="Y603" s="383">
        <f>IFERROR(SUM(BN22:BN599),"0")</f>
        <v>9232.5879999999997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8" t="s">
        <v>736</v>
      </c>
      <c r="Q604" s="469"/>
      <c r="R604" s="469"/>
      <c r="S604" s="469"/>
      <c r="T604" s="469"/>
      <c r="U604" s="469"/>
      <c r="V604" s="470"/>
      <c r="W604" s="37" t="s">
        <v>737</v>
      </c>
      <c r="X604" s="38">
        <f>ROUNDUP(SUM(BO22:BO599),0)</f>
        <v>14</v>
      </c>
      <c r="Y604" s="38">
        <f>ROUNDUP(SUM(BP22:BP599),0)</f>
        <v>14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8" t="s">
        <v>738</v>
      </c>
      <c r="Q605" s="469"/>
      <c r="R605" s="469"/>
      <c r="S605" s="469"/>
      <c r="T605" s="469"/>
      <c r="U605" s="469"/>
      <c r="V605" s="470"/>
      <c r="W605" s="37" t="s">
        <v>68</v>
      </c>
      <c r="X605" s="383">
        <f>GrossWeightTotal+PalletQtyTotal*25</f>
        <v>9540.9716593908379</v>
      </c>
      <c r="Y605" s="383">
        <f>GrossWeightTotalR+PalletQtyTotalR*25</f>
        <v>9582.5879999999997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8" t="s">
        <v>739</v>
      </c>
      <c r="Q606" s="469"/>
      <c r="R606" s="469"/>
      <c r="S606" s="469"/>
      <c r="T606" s="469"/>
      <c r="U606" s="469"/>
      <c r="V606" s="470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734.42972552561594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739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8" t="s">
        <v>740</v>
      </c>
      <c r="Q607" s="469"/>
      <c r="R607" s="469"/>
      <c r="S607" s="469"/>
      <c r="T607" s="469"/>
      <c r="U607" s="469"/>
      <c r="V607" s="470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15.02097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0"/>
      <c r="E609" s="530"/>
      <c r="F609" s="530"/>
      <c r="G609" s="530"/>
      <c r="H609" s="531"/>
      <c r="I609" s="435" t="s">
        <v>250</v>
      </c>
      <c r="J609" s="530"/>
      <c r="K609" s="530"/>
      <c r="L609" s="530"/>
      <c r="M609" s="530"/>
      <c r="N609" s="530"/>
      <c r="O609" s="530"/>
      <c r="P609" s="530"/>
      <c r="Q609" s="530"/>
      <c r="R609" s="530"/>
      <c r="S609" s="530"/>
      <c r="T609" s="530"/>
      <c r="U609" s="530"/>
      <c r="V609" s="531"/>
      <c r="W609" s="435" t="s">
        <v>466</v>
      </c>
      <c r="X609" s="531"/>
      <c r="Y609" s="435" t="s">
        <v>521</v>
      </c>
      <c r="Z609" s="530"/>
      <c r="AA609" s="530"/>
      <c r="AB609" s="531"/>
      <c r="AC609" s="372" t="s">
        <v>607</v>
      </c>
      <c r="AD609" s="435" t="s">
        <v>650</v>
      </c>
      <c r="AE609" s="531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84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7472.4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153.29999999999998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1170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28,21"/>
        <filter val="14"/>
        <filter val="150,00"/>
        <filter val="160,00"/>
        <filter val="2 000,00"/>
        <filter val="3 000,00"/>
        <filter val="34,25"/>
        <filter val="38,10"/>
        <filter val="400,00"/>
        <filter val="450,00"/>
        <filter val="57,69"/>
        <filter val="6 000,00"/>
        <filter val="66,67"/>
        <filter val="734,43"/>
        <filter val="8 840,00"/>
        <filter val="80,00"/>
        <filter val="9 190,97"/>
        <filter val="9 540,97"/>
        <filter val="9,52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Y609:AB609"/>
    <mergeCell ref="A508:Z508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166:O167"/>
    <mergeCell ref="P478:T478"/>
    <mergeCell ref="D321:E321"/>
    <mergeCell ref="P129:V129"/>
    <mergeCell ref="D386:E386"/>
    <mergeCell ref="P245:T245"/>
    <mergeCell ref="P516:T516"/>
    <mergeCell ref="D188:E188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P170:T170"/>
    <mergeCell ref="A422:Z422"/>
    <mergeCell ref="D493:E493"/>
    <mergeCell ref="P468:T468"/>
    <mergeCell ref="P393:V393"/>
    <mergeCell ref="D558:E558"/>
    <mergeCell ref="P316:T316"/>
    <mergeCell ref="A545:Z545"/>
    <mergeCell ref="D177:E177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P449:V449"/>
    <mergeCell ref="A204:O205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