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4 ПОКОМ КИ филиалы\"/>
    </mc:Choice>
  </mc:AlternateContent>
  <xr:revisionPtr revIDLastSave="0" documentId="13_ncr:1_{6BEAE8CC-ED0E-4922-8DB2-76C52E27C6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P94" i="1"/>
  <c r="P91" i="1"/>
  <c r="P19" i="1"/>
  <c r="P63" i="1" l="1"/>
  <c r="AB55" i="1"/>
  <c r="AB49" i="1"/>
  <c r="AB39" i="1"/>
  <c r="F64" i="1"/>
  <c r="F94" i="1"/>
  <c r="E94" i="1"/>
  <c r="K94" i="1" s="1"/>
  <c r="F95" i="1"/>
  <c r="E95" i="1"/>
  <c r="O95" i="1" s="1"/>
  <c r="F88" i="1"/>
  <c r="E88" i="1"/>
  <c r="K88" i="1" s="1"/>
  <c r="O7" i="1"/>
  <c r="P7" i="1" s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P11" i="1" s="1"/>
  <c r="AB11" i="1" s="1"/>
  <c r="O12" i="1"/>
  <c r="AB12" i="1" s="1"/>
  <c r="O13" i="1"/>
  <c r="P13" i="1" s="1"/>
  <c r="AB13" i="1" s="1"/>
  <c r="O14" i="1"/>
  <c r="AB14" i="1" s="1"/>
  <c r="O15" i="1"/>
  <c r="O16" i="1"/>
  <c r="AB16" i="1" s="1"/>
  <c r="O17" i="1"/>
  <c r="P17" i="1" s="1"/>
  <c r="AB17" i="1" s="1"/>
  <c r="O18" i="1"/>
  <c r="P18" i="1" s="1"/>
  <c r="AB18" i="1" s="1"/>
  <c r="O19" i="1"/>
  <c r="AB19" i="1" s="1"/>
  <c r="O20" i="1"/>
  <c r="S20" i="1" s="1"/>
  <c r="O21" i="1"/>
  <c r="O22" i="1"/>
  <c r="O23" i="1"/>
  <c r="S23" i="1" s="1"/>
  <c r="O24" i="1"/>
  <c r="P24" i="1" s="1"/>
  <c r="AB24" i="1" s="1"/>
  <c r="O25" i="1"/>
  <c r="P25" i="1" s="1"/>
  <c r="AB25" i="1" s="1"/>
  <c r="O26" i="1"/>
  <c r="P26" i="1" s="1"/>
  <c r="AB26" i="1" s="1"/>
  <c r="O27" i="1"/>
  <c r="S27" i="1" s="1"/>
  <c r="O28" i="1"/>
  <c r="S28" i="1" s="1"/>
  <c r="O29" i="1"/>
  <c r="P29" i="1" s="1"/>
  <c r="O30" i="1"/>
  <c r="P30" i="1" s="1"/>
  <c r="O31" i="1"/>
  <c r="S31" i="1" s="1"/>
  <c r="O32" i="1"/>
  <c r="S32" i="1" s="1"/>
  <c r="O33" i="1"/>
  <c r="P33" i="1" s="1"/>
  <c r="AB33" i="1" s="1"/>
  <c r="O34" i="1"/>
  <c r="P34" i="1" s="1"/>
  <c r="O35" i="1"/>
  <c r="P35" i="1" s="1"/>
  <c r="AB35" i="1" s="1"/>
  <c r="O36" i="1"/>
  <c r="P36" i="1" s="1"/>
  <c r="O37" i="1"/>
  <c r="P37" i="1" s="1"/>
  <c r="AB37" i="1" s="1"/>
  <c r="O38" i="1"/>
  <c r="O39" i="1"/>
  <c r="O40" i="1"/>
  <c r="O41" i="1"/>
  <c r="P41" i="1" s="1"/>
  <c r="AB41" i="1" s="1"/>
  <c r="O42" i="1"/>
  <c r="O43" i="1"/>
  <c r="P43" i="1" s="1"/>
  <c r="AB43" i="1" s="1"/>
  <c r="O44" i="1"/>
  <c r="O45" i="1"/>
  <c r="P45" i="1" s="1"/>
  <c r="AB45" i="1" s="1"/>
  <c r="O46" i="1"/>
  <c r="O47" i="1"/>
  <c r="P47" i="1" s="1"/>
  <c r="AB47" i="1" s="1"/>
  <c r="O48" i="1"/>
  <c r="O49" i="1"/>
  <c r="O50" i="1"/>
  <c r="O51" i="1"/>
  <c r="P51" i="1" s="1"/>
  <c r="AB51" i="1" s="1"/>
  <c r="O52" i="1"/>
  <c r="O53" i="1"/>
  <c r="P53" i="1" s="1"/>
  <c r="AB53" i="1" s="1"/>
  <c r="O54" i="1"/>
  <c r="O55" i="1"/>
  <c r="O56" i="1"/>
  <c r="S56" i="1" s="1"/>
  <c r="O57" i="1"/>
  <c r="O58" i="1"/>
  <c r="O59" i="1"/>
  <c r="O60" i="1"/>
  <c r="AB60" i="1" s="1"/>
  <c r="O61" i="1"/>
  <c r="S61" i="1" s="1"/>
  <c r="O62" i="1"/>
  <c r="O63" i="1"/>
  <c r="O64" i="1"/>
  <c r="O65" i="1"/>
  <c r="P65" i="1" s="1"/>
  <c r="AB65" i="1" s="1"/>
  <c r="O66" i="1"/>
  <c r="O67" i="1"/>
  <c r="S67" i="1" s="1"/>
  <c r="O68" i="1"/>
  <c r="P68" i="1" s="1"/>
  <c r="AB68" i="1" s="1"/>
  <c r="O69" i="1"/>
  <c r="O70" i="1"/>
  <c r="S70" i="1" s="1"/>
  <c r="O71" i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S78" i="1" s="1"/>
  <c r="O79" i="1"/>
  <c r="S79" i="1" s="1"/>
  <c r="O80" i="1"/>
  <c r="P80" i="1" s="1"/>
  <c r="AB80" i="1" s="1"/>
  <c r="O81" i="1"/>
  <c r="O82" i="1"/>
  <c r="AB82" i="1" s="1"/>
  <c r="O83" i="1"/>
  <c r="O84" i="1"/>
  <c r="AB84" i="1" s="1"/>
  <c r="O85" i="1"/>
  <c r="S85" i="1" s="1"/>
  <c r="O86" i="1"/>
  <c r="O87" i="1"/>
  <c r="S87" i="1" s="1"/>
  <c r="O88" i="1"/>
  <c r="O89" i="1"/>
  <c r="O90" i="1"/>
  <c r="AB90" i="1" s="1"/>
  <c r="O91" i="1"/>
  <c r="O92" i="1"/>
  <c r="S92" i="1" s="1"/>
  <c r="O93" i="1"/>
  <c r="S93" i="1" s="1"/>
  <c r="O94" i="1"/>
  <c r="O96" i="1"/>
  <c r="O97" i="1"/>
  <c r="S97" i="1" s="1"/>
  <c r="O98" i="1"/>
  <c r="O99" i="1"/>
  <c r="S99" i="1" s="1"/>
  <c r="O6" i="1"/>
  <c r="T6" i="1" s="1"/>
  <c r="AB15" i="1"/>
  <c r="AB20" i="1"/>
  <c r="AB23" i="1"/>
  <c r="AB27" i="1"/>
  <c r="AB28" i="1"/>
  <c r="AB31" i="1"/>
  <c r="AB32" i="1"/>
  <c r="AB56" i="1"/>
  <c r="AB61" i="1"/>
  <c r="AB67" i="1"/>
  <c r="AB70" i="1"/>
  <c r="AB72" i="1"/>
  <c r="AB73" i="1"/>
  <c r="AB74" i="1"/>
  <c r="AB76" i="1"/>
  <c r="AB77" i="1"/>
  <c r="AB78" i="1"/>
  <c r="AB79" i="1"/>
  <c r="AB85" i="1"/>
  <c r="AB87" i="1"/>
  <c r="AB92" i="1"/>
  <c r="AB93" i="1"/>
  <c r="AB96" i="1"/>
  <c r="AB97" i="1"/>
  <c r="AB99" i="1"/>
  <c r="K99" i="1"/>
  <c r="K98" i="1"/>
  <c r="K97" i="1"/>
  <c r="K96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AB63" i="1" l="1"/>
  <c r="AB29" i="1"/>
  <c r="P58" i="1"/>
  <c r="AB58" i="1" s="1"/>
  <c r="P71" i="1"/>
  <c r="AB71" i="1" s="1"/>
  <c r="AB94" i="1"/>
  <c r="P88" i="1"/>
  <c r="AB88" i="1" s="1"/>
  <c r="AB95" i="1"/>
  <c r="AB86" i="1"/>
  <c r="P66" i="1"/>
  <c r="AB66" i="1" s="1"/>
  <c r="AB64" i="1"/>
  <c r="P62" i="1"/>
  <c r="AB62" i="1" s="1"/>
  <c r="P54" i="1"/>
  <c r="AB54" i="1" s="1"/>
  <c r="P52" i="1"/>
  <c r="AB52" i="1" s="1"/>
  <c r="P50" i="1"/>
  <c r="AB50" i="1" s="1"/>
  <c r="AB48" i="1"/>
  <c r="P46" i="1"/>
  <c r="AB46" i="1" s="1"/>
  <c r="AB44" i="1"/>
  <c r="P42" i="1"/>
  <c r="AB42" i="1" s="1"/>
  <c r="P40" i="1"/>
  <c r="AB40" i="1" s="1"/>
  <c r="P38" i="1"/>
  <c r="AB38" i="1" s="1"/>
  <c r="AB36" i="1"/>
  <c r="AB34" i="1"/>
  <c r="AB30" i="1"/>
  <c r="P22" i="1"/>
  <c r="AB22" i="1" s="1"/>
  <c r="E5" i="1"/>
  <c r="S98" i="1"/>
  <c r="S96" i="1"/>
  <c r="S71" i="1"/>
  <c r="S65" i="1"/>
  <c r="S63" i="1"/>
  <c r="S55" i="1"/>
  <c r="S53" i="1"/>
  <c r="S51" i="1"/>
  <c r="S49" i="1"/>
  <c r="S47" i="1"/>
  <c r="S45" i="1"/>
  <c r="S43" i="1"/>
  <c r="S41" i="1"/>
  <c r="S39" i="1"/>
  <c r="S37" i="1"/>
  <c r="S35" i="1"/>
  <c r="S33" i="1"/>
  <c r="S29" i="1"/>
  <c r="S25" i="1"/>
  <c r="S19" i="1"/>
  <c r="S17" i="1"/>
  <c r="S15" i="1"/>
  <c r="S13" i="1"/>
  <c r="S11" i="1"/>
  <c r="S9" i="1"/>
  <c r="S7" i="1"/>
  <c r="P6" i="1"/>
  <c r="S6" i="1" s="1"/>
  <c r="AB21" i="1"/>
  <c r="P57" i="1"/>
  <c r="AB57" i="1" s="1"/>
  <c r="P59" i="1"/>
  <c r="AB59" i="1" s="1"/>
  <c r="P69" i="1"/>
  <c r="AB69" i="1" s="1"/>
  <c r="P75" i="1"/>
  <c r="AB75" i="1" s="1"/>
  <c r="AB81" i="1"/>
  <c r="AB83" i="1"/>
  <c r="P89" i="1"/>
  <c r="AB89" i="1" s="1"/>
  <c r="AB91" i="1"/>
  <c r="AB98" i="1"/>
  <c r="S90" i="1"/>
  <c r="S84" i="1"/>
  <c r="S82" i="1"/>
  <c r="S80" i="1"/>
  <c r="S68" i="1"/>
  <c r="S60" i="1"/>
  <c r="S26" i="1"/>
  <c r="S24" i="1"/>
  <c r="S18" i="1"/>
  <c r="S16" i="1"/>
  <c r="S14" i="1"/>
  <c r="S12" i="1"/>
  <c r="S10" i="1"/>
  <c r="S8" i="1"/>
  <c r="F5" i="1"/>
  <c r="K95" i="1"/>
  <c r="K5" i="1" s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9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88" i="1" l="1"/>
  <c r="S58" i="1"/>
  <c r="S95" i="1"/>
  <c r="S69" i="1"/>
  <c r="S94" i="1"/>
  <c r="S57" i="1"/>
  <c r="S75" i="1"/>
  <c r="S83" i="1"/>
  <c r="S91" i="1"/>
  <c r="P5" i="1"/>
  <c r="AB6" i="1"/>
  <c r="AB5" i="1" s="1"/>
  <c r="S21" i="1"/>
  <c r="S59" i="1"/>
  <c r="S81" i="1"/>
  <c r="S89" i="1"/>
  <c r="S22" i="1"/>
  <c r="S30" i="1"/>
  <c r="S34" i="1"/>
  <c r="S36" i="1"/>
  <c r="S38" i="1"/>
  <c r="S40" i="1"/>
  <c r="S42" i="1"/>
  <c r="S44" i="1"/>
  <c r="S46" i="1"/>
  <c r="S48" i="1"/>
  <c r="S50" i="1"/>
  <c r="S52" i="1"/>
  <c r="S54" i="1"/>
  <c r="S62" i="1"/>
  <c r="S64" i="1"/>
  <c r="S66" i="1"/>
  <c r="S86" i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<sst xmlns="http://schemas.openxmlformats.org/spreadsheetml/2006/main" count="358" uniqueCount="149">
  <si>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</si>
  <si>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</si>
  <si>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</si>
  <si>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</si>
  <si>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</si>
  <si>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</si>
  <si>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</si>
  <si>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</si>
  <si>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</si>
  <si>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</si>
  <si>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</si>
  <si>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</si>
  <si>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</si>
  <si>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</si>
  <si>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</si>
  <si>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</si>
  <si>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</si>
  <si>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</si>
  <si>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</si>
  <si>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</si>
  <si>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</si>
  <si>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</si>
  <si>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</si>
  <si>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</si>
  <si>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</si>
  <si>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</si>
  <si>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</si>
  <si>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</si>
  <si>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</si>
  <si>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</si>
  <si>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</si>
  <si>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</si>
  <si>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</si>
  <si>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</si>
  <si>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</si>
  <si>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продажи!!!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</si>
  <si>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</si>
  <si>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</si>
  <si>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</si>
  <si>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</si>
  <si>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</si>
  <si>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</si>
  <si>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</si>
  <si>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</si>
  <si>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</si>
  <si>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</si>
  <si>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</si>
  <si>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</si>
  <si>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</si>
  <si>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</si>
  <si>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</si>
  <si>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</si>
  <si>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</si>
  <si>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</si>
  <si>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</si>
  <si>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</si>
  <si>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</si>
  <si>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</si>
  <si>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</si>
  <si>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</si>
  <si>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</si>
  <si>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</si>
  <si>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</si>
  <si>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</si>
  <si>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</si>
  <si>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</si>
  <si>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</si>
  <si>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</si>
  <si>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</si>
  <si>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</si>
  <si>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</si>
  <si>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</si>
  <si>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</si>
  <si>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</si>
  <si>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</si>
  <si>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</si>
  <si>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</si>
  <si>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</si>
  <si>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</si>
  <si>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</si>
  <si>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</si>
  <si>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</si>
  <si>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</si>
  <si>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</si>
  <si>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</si>
  <si>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</si>
  <si>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</si>
  <si>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</si>
  <si>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</si>
  <si>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</si>
  <si>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</si>
  <si>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</si>
  <si>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</si>
  <si>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</si>
  <si>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</si>
  <si>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</si>
  <si>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</si>
  <si>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</si>
  <si>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</si>
  <si>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</si>
  <si>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</si>
  <si>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</si>
  <si>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</si>
  <si>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</si>
  <si>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</si>
  <si>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</si>
  <si>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</si>
  <si>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</si>
  <si>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</si>
  <si>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</si>
  <si>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</si>
  <si>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</si>
  <si>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</si>
  <si>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</si>
  <si>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</si>
  <si>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</si>
  <si>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</si>
  <si>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</si>
  <si>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</si>
  <si>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</si>
  <si>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</si>
  <si>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</si>
  <si>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</si>
  <si>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</si>
  <si>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</si>
  <si>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</si>
  <si>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</si>
  <si>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</si>
  <si>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</si>
  <si>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</si>
  <si>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</si>
  <si>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</si>
  <si>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</si>
  <si>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</si>
  <si>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</si>
  <si>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</si>
  <si>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</si>
  <si>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</si>
  <si>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456</t>
  </si>
  <si>
    <r>
      <t>дубль на 339 /</t>
    </r>
    <r>
      <rPr>
        <b/>
        <sz val="10"/>
        <rFont val="Arial"/>
        <family val="2"/>
        <charset val="204"/>
      </rPr>
      <t xml:space="preserve"> не правильно поставлен приход</t>
    </r>
  </si>
  <si>
    <t>12,08,24 списано по недостаче 24,8кг</t>
  </si>
  <si>
    <t>08,08,24 12шт. перемещение на склад уценки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</si>
  <si>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</si>
  <si>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 потребности (08,08,24 43шт. перемещени на склад уценки)</t>
  </si>
  <si>
    <t>нет потребности (08,08,24 20шт. перемещени на склад уценки)</t>
  </si>
  <si>
    <t>12,08,24 списано по недостаче 33шт.</t>
  </si>
  <si>
    <t>вместо 217</t>
  </si>
  <si>
    <t>заказ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</si>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</sst>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7" fillId="6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7.85546875" customWidth="1"/>
    <col min="10" max="11" width="6.42578125" customWidth="1"/>
    <col min="12" max="13" width="0.5703125" customWidth="1"/>
    <col min="14" max="17" width="6.42578125" customWidth="1"/>
    <col min="18" max="18" width="21.140625" customWidth="1"/>
    <col min="19" max="20" width="5" customWidth="1"/>
    <col min="21" max="26" width="5.42578125" customWidth="1"/>
    <col min="27" max="27" width="45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15222.590999999997</v>
      </c>
      <c r="F5" s="4">
        <f>SUM(F6:F499)</f>
        <v>15273.056999999999</v>
      </c>
      <c r="G5" s="6"/>
      <c r="H5" s="1"/>
      <c r="I5" s="1"/>
      <c r="J5" s="4">
        <f t="shared" ref="J5:Q5" si="0">SUM(J6:J499)</f>
        <v>14997.652999999998</v>
      </c>
      <c r="K5" s="4">
        <f t="shared" si="0"/>
        <v>224.93799999999982</v>
      </c>
      <c r="L5" s="4">
        <f t="shared" si="0"/>
        <v>0</v>
      </c>
      <c r="M5" s="4">
        <f t="shared" si="0"/>
        <v>0</v>
      </c>
      <c r="N5" s="4">
        <f t="shared" si="0"/>
        <v>6047.1741199999988</v>
      </c>
      <c r="O5" s="4">
        <f t="shared" si="0"/>
        <v>3044.5182000000004</v>
      </c>
      <c r="P5" s="4">
        <f t="shared" si="0"/>
        <v>10074.267979999997</v>
      </c>
      <c r="Q5" s="4">
        <f t="shared" si="0"/>
        <v>0</v>
      </c>
      <c r="R5" s="1"/>
      <c r="S5" s="1"/>
      <c r="T5" s="1"/>
      <c r="U5" s="4">
        <f t="shared" ref="U5:Z5" si="1">SUM(U6:U499)</f>
        <v>2771.6079999999997</v>
      </c>
      <c r="V5" s="4">
        <f t="shared" si="1"/>
        <v>2769.8440000000005</v>
      </c>
      <c r="W5" s="4">
        <f t="shared" si="1"/>
        <v>3388.1726000000003</v>
      </c>
      <c r="X5" s="4">
        <f t="shared" si="1"/>
        <v>3522.7698</v>
      </c>
      <c r="Y5" s="4">
        <f t="shared" si="1"/>
        <v>3208.1812</v>
      </c>
      <c r="Z5" s="4">
        <f t="shared" si="1"/>
        <v>3318.6783999999993</v>
      </c>
      <c r="AA5" s="1"/>
      <c r="AB5" s="4">
        <f>SUM(AB6:AB499)</f>
        <v>8626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263.57100000000003</v>
      </c>
      <c r="D6" s="1">
        <v>47.067</v>
      </c>
      <c r="E6" s="1">
        <v>118.32899999999999</v>
      </c>
      <c r="F6" s="1">
        <v>178.25399999999999</v>
      </c>
      <c r="G6" s="6">
        <v>1</v>
      </c>
      <c r="H6" s="1">
        <v>50</v>
      </c>
      <c r="I6" s="1" t="s">
        <v>32</v>
      </c>
      <c r="J6" s="1">
        <v>114.616</v>
      </c>
      <c r="K6" s="1">
        <f t="shared" ref="K6:K37" si="2">E6-J6</f>
        <v>3.7129999999999939</v>
      </c>
      <c r="L6" s="1"/>
      <c r="M6" s="1"/>
      <c r="N6" s="1"/>
      <c r="O6" s="1">
        <f>E6/5</f>
        <v>23.665799999999997</v>
      </c>
      <c r="P6" s="5">
        <f>10*O6-N6-F6</f>
        <v>58.403999999999968</v>
      </c>
      <c r="Q6" s="5"/>
      <c r="R6" s="1"/>
      <c r="S6" s="1">
        <f>(F6+N6+P6)/O6</f>
        <v>10</v>
      </c>
      <c r="T6" s="1">
        <f>(F6+N6)/O6</f>
        <v>7.5321349795908024</v>
      </c>
      <c r="U6" s="1">
        <v>16.6204</v>
      </c>
      <c r="V6" s="1">
        <v>15.7258</v>
      </c>
      <c r="W6" s="1">
        <v>30.1736</v>
      </c>
      <c r="X6" s="1">
        <v>29.110199999999999</v>
      </c>
      <c r="Y6" s="1">
        <v>23.047799999999999</v>
      </c>
      <c r="Z6" s="1">
        <v>24.789400000000001</v>
      </c>
      <c r="AA6" s="1"/>
      <c r="AB6" s="1">
        <f t="shared" ref="AB6:AB37" si="3">ROUND(P6*G6,0)</f>
        <v>58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49.771999999999998</v>
      </c>
      <c r="D7" s="1">
        <v>200.96199999999999</v>
      </c>
      <c r="E7" s="1">
        <v>92.725999999999999</v>
      </c>
      <c r="F7" s="1">
        <v>96.350999999999999</v>
      </c>
      <c r="G7" s="6">
        <v>1</v>
      </c>
      <c r="H7" s="1">
        <v>45</v>
      </c>
      <c r="I7" s="1" t="s">
        <v>32</v>
      </c>
      <c r="J7" s="1">
        <v>85.4</v>
      </c>
      <c r="K7" s="1">
        <f t="shared" si="2"/>
        <v>7.3259999999999934</v>
      </c>
      <c r="L7" s="1"/>
      <c r="M7" s="1"/>
      <c r="N7" s="1">
        <v>57.016600000000032</v>
      </c>
      <c r="O7" s="1">
        <f t="shared" ref="O7:O70" si="4">E7/5</f>
        <v>18.545200000000001</v>
      </c>
      <c r="P7" s="5">
        <f t="shared" ref="P7:P18" si="5">10*O7-N7-F7</f>
        <v>32.08439999999996</v>
      </c>
      <c r="Q7" s="5"/>
      <c r="R7" s="1"/>
      <c r="S7" s="1">
        <f t="shared" ref="S7:S70" si="6">(F7+N7+P7)/O7</f>
        <v>10</v>
      </c>
      <c r="T7" s="1">
        <f t="shared" ref="T7:T70" si="7">(F7+N7)/O7</f>
        <v>8.269935077540282</v>
      </c>
      <c r="U7" s="1">
        <v>18.022600000000001</v>
      </c>
      <c r="V7" s="1">
        <v>19.160799999999998</v>
      </c>
      <c r="W7" s="1">
        <v>15.842000000000001</v>
      </c>
      <c r="X7" s="1">
        <v>14.1884</v>
      </c>
      <c r="Y7" s="1">
        <v>7.2120000000000006</v>
      </c>
      <c r="Z7" s="1">
        <v>9.1674000000000007</v>
      </c>
      <c r="AA7" s="1"/>
      <c r="AB7" s="1">
        <f t="shared" si="3"/>
        <v>32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192.51599999999999</v>
      </c>
      <c r="D8" s="1">
        <v>113.66500000000001</v>
      </c>
      <c r="E8" s="1">
        <v>116.57</v>
      </c>
      <c r="F8" s="1">
        <v>176.51499999999999</v>
      </c>
      <c r="G8" s="6">
        <v>1</v>
      </c>
      <c r="H8" s="1">
        <v>45</v>
      </c>
      <c r="I8" s="1" t="s">
        <v>32</v>
      </c>
      <c r="J8" s="1">
        <v>108.77500000000001</v>
      </c>
      <c r="K8" s="1">
        <f t="shared" si="2"/>
        <v>7.7949999999999875</v>
      </c>
      <c r="L8" s="1"/>
      <c r="M8" s="1"/>
      <c r="N8" s="1"/>
      <c r="O8" s="1">
        <f t="shared" si="4"/>
        <v>23.314</v>
      </c>
      <c r="P8" s="5">
        <f t="shared" si="5"/>
        <v>56.625</v>
      </c>
      <c r="Q8" s="5"/>
      <c r="R8" s="1"/>
      <c r="S8" s="1">
        <f t="shared" si="6"/>
        <v>10</v>
      </c>
      <c r="T8" s="1">
        <f t="shared" si="7"/>
        <v>7.5712018529638838</v>
      </c>
      <c r="U8" s="1">
        <v>6.1867999999999999</v>
      </c>
      <c r="V8" s="1">
        <v>9.2121999999999993</v>
      </c>
      <c r="W8" s="1">
        <v>29.14</v>
      </c>
      <c r="X8" s="1">
        <v>26.036000000000001</v>
      </c>
      <c r="Y8" s="1">
        <v>13.3552</v>
      </c>
      <c r="Z8" s="1">
        <v>15.5648</v>
      </c>
      <c r="AA8" s="1"/>
      <c r="AB8" s="1">
        <f t="shared" si="3"/>
        <v>57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53.843000000000004</v>
      </c>
      <c r="D9" s="1"/>
      <c r="E9" s="1">
        <v>20.94</v>
      </c>
      <c r="F9" s="1">
        <v>31.864999999999998</v>
      </c>
      <c r="G9" s="6">
        <v>1</v>
      </c>
      <c r="H9" s="1">
        <v>40</v>
      </c>
      <c r="I9" s="1" t="s">
        <v>32</v>
      </c>
      <c r="J9" s="1">
        <v>22.462</v>
      </c>
      <c r="K9" s="1">
        <f t="shared" si="2"/>
        <v>-1.5219999999999985</v>
      </c>
      <c r="L9" s="1"/>
      <c r="M9" s="1"/>
      <c r="N9" s="1"/>
      <c r="O9" s="1">
        <f t="shared" si="4"/>
        <v>4.1880000000000006</v>
      </c>
      <c r="P9" s="5">
        <f t="shared" si="5"/>
        <v>10.015000000000011</v>
      </c>
      <c r="Q9" s="5"/>
      <c r="R9" s="1"/>
      <c r="S9" s="1">
        <f t="shared" si="6"/>
        <v>10</v>
      </c>
      <c r="T9" s="1">
        <f t="shared" si="7"/>
        <v>7.6086437440305623</v>
      </c>
      <c r="U9" s="1">
        <v>0.40660000000000002</v>
      </c>
      <c r="V9" s="1">
        <v>0.56659999999999999</v>
      </c>
      <c r="W9" s="1">
        <v>4.3259999999999996</v>
      </c>
      <c r="X9" s="1">
        <v>5.0932000000000004</v>
      </c>
      <c r="Y9" s="1">
        <v>1.3866000000000001</v>
      </c>
      <c r="Z9" s="1">
        <v>3.428199999999999</v>
      </c>
      <c r="AA9" s="1"/>
      <c r="AB9" s="1">
        <f t="shared" si="3"/>
        <v>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345</v>
      </c>
      <c r="D10" s="1">
        <v>80</v>
      </c>
      <c r="E10" s="1">
        <v>194</v>
      </c>
      <c r="F10" s="1">
        <v>164</v>
      </c>
      <c r="G10" s="6">
        <v>0.45</v>
      </c>
      <c r="H10" s="1">
        <v>45</v>
      </c>
      <c r="I10" s="1" t="s">
        <v>32</v>
      </c>
      <c r="J10" s="1">
        <v>191</v>
      </c>
      <c r="K10" s="1">
        <f t="shared" si="2"/>
        <v>3</v>
      </c>
      <c r="L10" s="1"/>
      <c r="M10" s="1"/>
      <c r="N10" s="1">
        <v>29.600000000000019</v>
      </c>
      <c r="O10" s="1">
        <f t="shared" si="4"/>
        <v>38.799999999999997</v>
      </c>
      <c r="P10" s="5">
        <f t="shared" si="5"/>
        <v>194.39999999999998</v>
      </c>
      <c r="Q10" s="5"/>
      <c r="R10" s="1"/>
      <c r="S10" s="1">
        <f t="shared" si="6"/>
        <v>10</v>
      </c>
      <c r="T10" s="1">
        <f t="shared" si="7"/>
        <v>4.9896907216494855</v>
      </c>
      <c r="U10" s="1">
        <v>36.6</v>
      </c>
      <c r="V10" s="1">
        <v>31</v>
      </c>
      <c r="W10" s="1">
        <v>34.200000000000003</v>
      </c>
      <c r="X10" s="1">
        <v>38.799999999999997</v>
      </c>
      <c r="Y10" s="1">
        <v>43.2</v>
      </c>
      <c r="Z10" s="1">
        <v>43.4</v>
      </c>
      <c r="AA10" s="1"/>
      <c r="AB10" s="1">
        <f t="shared" si="3"/>
        <v>87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332</v>
      </c>
      <c r="D11" s="1">
        <v>199</v>
      </c>
      <c r="E11" s="1">
        <v>288</v>
      </c>
      <c r="F11" s="1">
        <v>226</v>
      </c>
      <c r="G11" s="6">
        <v>0.45</v>
      </c>
      <c r="H11" s="1">
        <v>45</v>
      </c>
      <c r="I11" s="1" t="s">
        <v>32</v>
      </c>
      <c r="J11" s="1">
        <v>286</v>
      </c>
      <c r="K11" s="1">
        <f t="shared" si="2"/>
        <v>2</v>
      </c>
      <c r="L11" s="1"/>
      <c r="M11" s="1"/>
      <c r="N11" s="1">
        <v>43.899999999999977</v>
      </c>
      <c r="O11" s="1">
        <f t="shared" si="4"/>
        <v>57.6</v>
      </c>
      <c r="P11" s="5">
        <f t="shared" si="5"/>
        <v>306.10000000000002</v>
      </c>
      <c r="Q11" s="5"/>
      <c r="R11" s="1"/>
      <c r="S11" s="1">
        <f t="shared" si="6"/>
        <v>10</v>
      </c>
      <c r="T11" s="1">
        <f t="shared" si="7"/>
        <v>4.6857638888888884</v>
      </c>
      <c r="U11" s="1">
        <v>47.4</v>
      </c>
      <c r="V11" s="1">
        <v>43.2</v>
      </c>
      <c r="W11" s="1">
        <v>55.6</v>
      </c>
      <c r="X11" s="1">
        <v>58</v>
      </c>
      <c r="Y11" s="1">
        <v>54.2</v>
      </c>
      <c r="Z11" s="1">
        <v>55.8</v>
      </c>
      <c r="AA11" s="1"/>
      <c r="AB11" s="1">
        <f t="shared" si="3"/>
        <v>138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99</v>
      </c>
      <c r="D12" s="1"/>
      <c r="E12" s="1">
        <v>9</v>
      </c>
      <c r="F12" s="1">
        <v>84</v>
      </c>
      <c r="G12" s="6">
        <v>0.17</v>
      </c>
      <c r="H12" s="1">
        <v>180</v>
      </c>
      <c r="I12" s="1" t="s">
        <v>32</v>
      </c>
      <c r="J12" s="1">
        <v>9</v>
      </c>
      <c r="K12" s="1">
        <f t="shared" si="2"/>
        <v>0</v>
      </c>
      <c r="L12" s="1"/>
      <c r="M12" s="1"/>
      <c r="N12" s="1"/>
      <c r="O12" s="1">
        <f t="shared" si="4"/>
        <v>1.8</v>
      </c>
      <c r="P12" s="5"/>
      <c r="Q12" s="5"/>
      <c r="R12" s="1"/>
      <c r="S12" s="1">
        <f t="shared" si="6"/>
        <v>46.666666666666664</v>
      </c>
      <c r="T12" s="1">
        <f t="shared" si="7"/>
        <v>46.666666666666664</v>
      </c>
      <c r="U12" s="1">
        <v>2.2000000000000002</v>
      </c>
      <c r="V12" s="1">
        <v>2.4</v>
      </c>
      <c r="W12" s="1">
        <v>2.2000000000000002</v>
      </c>
      <c r="X12" s="1">
        <v>2.8</v>
      </c>
      <c r="Y12" s="1">
        <v>10.199999999999999</v>
      </c>
      <c r="Z12" s="1">
        <v>10</v>
      </c>
      <c r="AA12" s="23" t="s">
        <v>35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47</v>
      </c>
      <c r="D13" s="1">
        <v>96</v>
      </c>
      <c r="E13" s="1">
        <v>50</v>
      </c>
      <c r="F13" s="1">
        <v>76</v>
      </c>
      <c r="G13" s="6">
        <v>0.3</v>
      </c>
      <c r="H13" s="1">
        <v>40</v>
      </c>
      <c r="I13" s="1" t="s">
        <v>32</v>
      </c>
      <c r="J13" s="1">
        <v>53</v>
      </c>
      <c r="K13" s="1">
        <f t="shared" si="2"/>
        <v>-3</v>
      </c>
      <c r="L13" s="1"/>
      <c r="M13" s="1"/>
      <c r="N13" s="1"/>
      <c r="O13" s="1">
        <f t="shared" si="4"/>
        <v>10</v>
      </c>
      <c r="P13" s="5">
        <f t="shared" si="5"/>
        <v>24</v>
      </c>
      <c r="Q13" s="5"/>
      <c r="R13" s="1"/>
      <c r="S13" s="1">
        <f t="shared" si="6"/>
        <v>10</v>
      </c>
      <c r="T13" s="1">
        <f t="shared" si="7"/>
        <v>7.6</v>
      </c>
      <c r="U13" s="1">
        <v>9</v>
      </c>
      <c r="V13" s="1">
        <v>12.8</v>
      </c>
      <c r="W13" s="1">
        <v>12.6</v>
      </c>
      <c r="X13" s="1">
        <v>8.8000000000000007</v>
      </c>
      <c r="Y13" s="1">
        <v>12</v>
      </c>
      <c r="Z13" s="1">
        <v>14.6</v>
      </c>
      <c r="AA13" s="1"/>
      <c r="AB13" s="1">
        <f t="shared" si="3"/>
        <v>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38</v>
      </c>
      <c r="C14" s="1">
        <v>64</v>
      </c>
      <c r="D14" s="1"/>
      <c r="E14" s="1">
        <v>13</v>
      </c>
      <c r="F14" s="1">
        <v>47</v>
      </c>
      <c r="G14" s="6">
        <v>0.4</v>
      </c>
      <c r="H14" s="1">
        <v>50</v>
      </c>
      <c r="I14" s="1" t="s">
        <v>32</v>
      </c>
      <c r="J14" s="1">
        <v>19</v>
      </c>
      <c r="K14" s="1">
        <f t="shared" si="2"/>
        <v>-6</v>
      </c>
      <c r="L14" s="1"/>
      <c r="M14" s="1"/>
      <c r="N14" s="1"/>
      <c r="O14" s="1">
        <f t="shared" si="4"/>
        <v>2.6</v>
      </c>
      <c r="P14" s="5"/>
      <c r="Q14" s="5"/>
      <c r="R14" s="1"/>
      <c r="S14" s="1">
        <f t="shared" si="6"/>
        <v>18.076923076923077</v>
      </c>
      <c r="T14" s="1">
        <f t="shared" si="7"/>
        <v>18.076923076923077</v>
      </c>
      <c r="U14" s="1">
        <v>2.6</v>
      </c>
      <c r="V14" s="1">
        <v>3.2</v>
      </c>
      <c r="W14" s="1">
        <v>5.8</v>
      </c>
      <c r="X14" s="1">
        <v>5.2</v>
      </c>
      <c r="Y14" s="1">
        <v>2.8</v>
      </c>
      <c r="Z14" s="1">
        <v>7.8</v>
      </c>
      <c r="AA14" s="15" t="s">
        <v>43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116</v>
      </c>
      <c r="D15" s="1"/>
      <c r="E15" s="1">
        <v>15</v>
      </c>
      <c r="F15" s="1">
        <v>91</v>
      </c>
      <c r="G15" s="6">
        <v>0.17</v>
      </c>
      <c r="H15" s="1">
        <v>180</v>
      </c>
      <c r="I15" s="1" t="s">
        <v>32</v>
      </c>
      <c r="J15" s="1">
        <v>16</v>
      </c>
      <c r="K15" s="1">
        <f t="shared" si="2"/>
        <v>-1</v>
      </c>
      <c r="L15" s="1"/>
      <c r="M15" s="1"/>
      <c r="N15" s="1"/>
      <c r="O15" s="1">
        <f t="shared" si="4"/>
        <v>3</v>
      </c>
      <c r="P15" s="5"/>
      <c r="Q15" s="5"/>
      <c r="R15" s="1"/>
      <c r="S15" s="1">
        <f t="shared" si="6"/>
        <v>30.333333333333332</v>
      </c>
      <c r="T15" s="1">
        <f t="shared" si="7"/>
        <v>30.333333333333332</v>
      </c>
      <c r="U15" s="1">
        <v>4.8</v>
      </c>
      <c r="V15" s="1">
        <v>3.4</v>
      </c>
      <c r="W15" s="1">
        <v>5.2</v>
      </c>
      <c r="X15" s="1">
        <v>7.4</v>
      </c>
      <c r="Y15" s="1">
        <v>12.4</v>
      </c>
      <c r="Z15" s="1">
        <v>11</v>
      </c>
      <c r="AA15" s="15" t="s">
        <v>43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75</v>
      </c>
      <c r="D16" s="1"/>
      <c r="E16" s="1">
        <v>17</v>
      </c>
      <c r="F16" s="1">
        <v>46</v>
      </c>
      <c r="G16" s="6">
        <v>0.35</v>
      </c>
      <c r="H16" s="1">
        <v>45</v>
      </c>
      <c r="I16" s="1" t="s">
        <v>32</v>
      </c>
      <c r="J16" s="1">
        <v>20</v>
      </c>
      <c r="K16" s="1">
        <f t="shared" si="2"/>
        <v>-3</v>
      </c>
      <c r="L16" s="1"/>
      <c r="M16" s="1"/>
      <c r="N16" s="1"/>
      <c r="O16" s="1">
        <f t="shared" si="4"/>
        <v>3.4</v>
      </c>
      <c r="P16" s="5"/>
      <c r="Q16" s="5"/>
      <c r="R16" s="1"/>
      <c r="S16" s="1">
        <f t="shared" si="6"/>
        <v>13.529411764705882</v>
      </c>
      <c r="T16" s="1">
        <f t="shared" si="7"/>
        <v>13.529411764705882</v>
      </c>
      <c r="U16" s="1">
        <v>4.8</v>
      </c>
      <c r="V16" s="1">
        <v>2.8</v>
      </c>
      <c r="W16" s="1">
        <v>0</v>
      </c>
      <c r="X16" s="1">
        <v>0</v>
      </c>
      <c r="Y16" s="1">
        <v>6.2</v>
      </c>
      <c r="Z16" s="1">
        <v>8.6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38</v>
      </c>
      <c r="C17" s="1">
        <v>66</v>
      </c>
      <c r="D17" s="1"/>
      <c r="E17" s="1">
        <v>28</v>
      </c>
      <c r="F17" s="1">
        <v>31</v>
      </c>
      <c r="G17" s="6">
        <v>0.35</v>
      </c>
      <c r="H17" s="1">
        <v>45</v>
      </c>
      <c r="I17" s="1" t="s">
        <v>32</v>
      </c>
      <c r="J17" s="1">
        <v>29</v>
      </c>
      <c r="K17" s="1">
        <f t="shared" si="2"/>
        <v>-1</v>
      </c>
      <c r="L17" s="1"/>
      <c r="M17" s="1"/>
      <c r="N17" s="1"/>
      <c r="O17" s="1">
        <f t="shared" si="4"/>
        <v>5.6</v>
      </c>
      <c r="P17" s="5">
        <f t="shared" si="5"/>
        <v>25</v>
      </c>
      <c r="Q17" s="5"/>
      <c r="R17" s="1"/>
      <c r="S17" s="1">
        <f t="shared" si="6"/>
        <v>10</v>
      </c>
      <c r="T17" s="1">
        <f t="shared" si="7"/>
        <v>5.5357142857142865</v>
      </c>
      <c r="U17" s="1">
        <v>3.4</v>
      </c>
      <c r="V17" s="1">
        <v>1.2</v>
      </c>
      <c r="W17" s="1">
        <v>3.2</v>
      </c>
      <c r="X17" s="1">
        <v>6.6</v>
      </c>
      <c r="Y17" s="1">
        <v>7.4</v>
      </c>
      <c r="Z17" s="1">
        <v>6.4</v>
      </c>
      <c r="AA17" s="1"/>
      <c r="AB17" s="1">
        <f t="shared" si="3"/>
        <v>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359.26499999999999</v>
      </c>
      <c r="D18" s="1">
        <v>223.46199999999999</v>
      </c>
      <c r="E18" s="1">
        <v>261.47300000000001</v>
      </c>
      <c r="F18" s="1">
        <v>283.68900000000002</v>
      </c>
      <c r="G18" s="6">
        <v>1</v>
      </c>
      <c r="H18" s="1">
        <v>55</v>
      </c>
      <c r="I18" s="1" t="s">
        <v>32</v>
      </c>
      <c r="J18" s="1">
        <v>270.17200000000003</v>
      </c>
      <c r="K18" s="1">
        <f t="shared" si="2"/>
        <v>-8.6990000000000123</v>
      </c>
      <c r="L18" s="1"/>
      <c r="M18" s="1"/>
      <c r="N18" s="1">
        <v>73.745799999999917</v>
      </c>
      <c r="O18" s="1">
        <f t="shared" si="4"/>
        <v>52.294600000000003</v>
      </c>
      <c r="P18" s="5">
        <f t="shared" si="5"/>
        <v>165.51120000000009</v>
      </c>
      <c r="Q18" s="5"/>
      <c r="R18" s="1"/>
      <c r="S18" s="1">
        <f t="shared" si="6"/>
        <v>10</v>
      </c>
      <c r="T18" s="1">
        <f t="shared" si="7"/>
        <v>6.835023119021848</v>
      </c>
      <c r="U18" s="1">
        <v>52.053999999999988</v>
      </c>
      <c r="V18" s="1">
        <v>53.590800000000002</v>
      </c>
      <c r="W18" s="1">
        <v>54.277799999999999</v>
      </c>
      <c r="X18" s="1">
        <v>56.874199999999988</v>
      </c>
      <c r="Y18" s="1">
        <v>52.727400000000003</v>
      </c>
      <c r="Z18" s="1">
        <v>50.302</v>
      </c>
      <c r="AA18" s="1"/>
      <c r="AB18" s="1">
        <f t="shared" si="3"/>
        <v>166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2829.596</v>
      </c>
      <c r="D19" s="1">
        <v>1154.125</v>
      </c>
      <c r="E19" s="1">
        <v>1784.76</v>
      </c>
      <c r="F19" s="1">
        <v>1756.8789999999999</v>
      </c>
      <c r="G19" s="6">
        <v>1</v>
      </c>
      <c r="H19" s="1">
        <v>50</v>
      </c>
      <c r="I19" s="1" t="s">
        <v>32</v>
      </c>
      <c r="J19" s="1">
        <v>1792.569</v>
      </c>
      <c r="K19" s="1">
        <f t="shared" si="2"/>
        <v>-7.8089999999999691</v>
      </c>
      <c r="L19" s="1"/>
      <c r="M19" s="1"/>
      <c r="N19" s="1">
        <v>625.18000000000029</v>
      </c>
      <c r="O19" s="1">
        <f t="shared" si="4"/>
        <v>356.952</v>
      </c>
      <c r="P19" s="5">
        <f>11*O19-N19-F19</f>
        <v>1544.4129999999996</v>
      </c>
      <c r="Q19" s="5"/>
      <c r="R19" s="1"/>
      <c r="S19" s="1">
        <f t="shared" si="6"/>
        <v>11</v>
      </c>
      <c r="T19" s="1">
        <f t="shared" si="7"/>
        <v>6.6733314283152927</v>
      </c>
      <c r="U19" s="1">
        <v>311.88</v>
      </c>
      <c r="V19" s="1">
        <v>329.93</v>
      </c>
      <c r="W19" s="1">
        <v>367.63560000000001</v>
      </c>
      <c r="X19" s="1">
        <v>363.27379999999999</v>
      </c>
      <c r="Y19" s="1">
        <v>339.88339999999999</v>
      </c>
      <c r="Z19" s="1">
        <v>359.1146</v>
      </c>
      <c r="AA19" s="1"/>
      <c r="AB19" s="1">
        <f t="shared" si="3"/>
        <v>1544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49</v>
      </c>
      <c r="B20" s="11" t="s">
        <v>31</v>
      </c>
      <c r="C20" s="11">
        <v>9.7449999999999992</v>
      </c>
      <c r="D20" s="11"/>
      <c r="E20" s="16">
        <v>89.62</v>
      </c>
      <c r="F20" s="16">
        <v>-79.875</v>
      </c>
      <c r="G20" s="12">
        <v>0</v>
      </c>
      <c r="H20" s="11">
        <v>55</v>
      </c>
      <c r="I20" s="11" t="s">
        <v>50</v>
      </c>
      <c r="J20" s="11">
        <v>112.42</v>
      </c>
      <c r="K20" s="11">
        <f t="shared" si="2"/>
        <v>-22.799999999999997</v>
      </c>
      <c r="L20" s="11"/>
      <c r="M20" s="11"/>
      <c r="N20" s="11"/>
      <c r="O20" s="11">
        <f t="shared" si="4"/>
        <v>17.923999999999999</v>
      </c>
      <c r="P20" s="13"/>
      <c r="Q20" s="13"/>
      <c r="R20" s="11"/>
      <c r="S20" s="11">
        <f t="shared" si="6"/>
        <v>-4.4563155545637132</v>
      </c>
      <c r="T20" s="11">
        <f t="shared" si="7"/>
        <v>-4.4563155545637132</v>
      </c>
      <c r="U20" s="11">
        <v>-0.1216</v>
      </c>
      <c r="V20" s="11">
        <v>-0.1216</v>
      </c>
      <c r="W20" s="11">
        <v>0.2994</v>
      </c>
      <c r="X20" s="11">
        <v>26.833400000000001</v>
      </c>
      <c r="Y20" s="11">
        <v>50.6556</v>
      </c>
      <c r="Z20" s="11">
        <v>68.03479999999999</v>
      </c>
      <c r="AA20" s="11" t="s">
        <v>51</v>
      </c>
      <c r="AB20" s="1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31.684000000000001</v>
      </c>
      <c r="D21" s="1">
        <v>74.03</v>
      </c>
      <c r="E21" s="1">
        <v>40.433999999999997</v>
      </c>
      <c r="F21" s="1">
        <v>58.256</v>
      </c>
      <c r="G21" s="6">
        <v>1</v>
      </c>
      <c r="H21" s="1">
        <v>50</v>
      </c>
      <c r="I21" s="1" t="s">
        <v>32</v>
      </c>
      <c r="J21" s="1">
        <v>38.94</v>
      </c>
      <c r="K21" s="1">
        <f t="shared" si="2"/>
        <v>1.4939999999999998</v>
      </c>
      <c r="L21" s="1"/>
      <c r="M21" s="1"/>
      <c r="N21" s="1">
        <v>16.187399999999979</v>
      </c>
      <c r="O21" s="1">
        <f t="shared" si="4"/>
        <v>8.0868000000000002</v>
      </c>
      <c r="P21" s="5">
        <v>10</v>
      </c>
      <c r="Q21" s="5"/>
      <c r="R21" s="1"/>
      <c r="S21" s="1">
        <f t="shared" si="6"/>
        <v>10.442127912153136</v>
      </c>
      <c r="T21" s="1">
        <f t="shared" si="7"/>
        <v>9.2055448385022487</v>
      </c>
      <c r="U21" s="1">
        <v>9.4556000000000004</v>
      </c>
      <c r="V21" s="1">
        <v>9.6196000000000002</v>
      </c>
      <c r="W21" s="1">
        <v>12.9938</v>
      </c>
      <c r="X21" s="1">
        <v>12.301399999999999</v>
      </c>
      <c r="Y21" s="1">
        <v>6.8168000000000006</v>
      </c>
      <c r="Z21" s="1">
        <v>8.3450000000000006</v>
      </c>
      <c r="AA21" s="1"/>
      <c r="AB21" s="1">
        <f t="shared" si="3"/>
        <v>10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375.12799999999999</v>
      </c>
      <c r="D22" s="1">
        <v>372.29700000000003</v>
      </c>
      <c r="E22" s="1">
        <v>321.89699999999999</v>
      </c>
      <c r="F22" s="1">
        <v>362.91399999999999</v>
      </c>
      <c r="G22" s="6">
        <v>1</v>
      </c>
      <c r="H22" s="1">
        <v>55</v>
      </c>
      <c r="I22" s="1" t="s">
        <v>32</v>
      </c>
      <c r="J22" s="1">
        <v>309.64800000000002</v>
      </c>
      <c r="K22" s="1">
        <f t="shared" si="2"/>
        <v>12.248999999999967</v>
      </c>
      <c r="L22" s="1"/>
      <c r="M22" s="1"/>
      <c r="N22" s="1">
        <v>111.8685000000004</v>
      </c>
      <c r="O22" s="1">
        <f t="shared" si="4"/>
        <v>64.379400000000004</v>
      </c>
      <c r="P22" s="5">
        <f t="shared" ref="P22" si="8">10*O22-N22-F22</f>
        <v>169.01149999999973</v>
      </c>
      <c r="Q22" s="5"/>
      <c r="R22" s="1"/>
      <c r="S22" s="1">
        <f t="shared" si="6"/>
        <v>10</v>
      </c>
      <c r="T22" s="1">
        <f t="shared" si="7"/>
        <v>7.3747580747879029</v>
      </c>
      <c r="U22" s="1">
        <v>65.624800000000008</v>
      </c>
      <c r="V22" s="1">
        <v>66.009199999999993</v>
      </c>
      <c r="W22" s="1">
        <v>58.533799999999999</v>
      </c>
      <c r="X22" s="1">
        <v>58.670399999999987</v>
      </c>
      <c r="Y22" s="1">
        <v>55.8658</v>
      </c>
      <c r="Z22" s="1">
        <v>54.775399999999998</v>
      </c>
      <c r="AA22" s="1"/>
      <c r="AB22" s="1">
        <f t="shared" si="3"/>
        <v>169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54</v>
      </c>
      <c r="B23" s="11" t="s">
        <v>31</v>
      </c>
      <c r="C23" s="11">
        <v>-43.432000000000002</v>
      </c>
      <c r="D23" s="11">
        <v>10.391999999999999</v>
      </c>
      <c r="E23" s="16">
        <v>124.46</v>
      </c>
      <c r="F23" s="16">
        <v>-158.27000000000001</v>
      </c>
      <c r="G23" s="12">
        <v>0</v>
      </c>
      <c r="H23" s="11">
        <v>60</v>
      </c>
      <c r="I23" s="11" t="s">
        <v>55</v>
      </c>
      <c r="J23" s="11">
        <v>125.348</v>
      </c>
      <c r="K23" s="11">
        <f t="shared" si="2"/>
        <v>-0.88800000000000523</v>
      </c>
      <c r="L23" s="11"/>
      <c r="M23" s="11"/>
      <c r="N23" s="11"/>
      <c r="O23" s="11">
        <f t="shared" si="4"/>
        <v>24.891999999999999</v>
      </c>
      <c r="P23" s="13"/>
      <c r="Q23" s="13"/>
      <c r="R23" s="11"/>
      <c r="S23" s="11">
        <f t="shared" si="6"/>
        <v>-6.3582677165354333</v>
      </c>
      <c r="T23" s="11">
        <f t="shared" si="7"/>
        <v>-6.3582677165354333</v>
      </c>
      <c r="U23" s="11">
        <v>22.4556</v>
      </c>
      <c r="V23" s="11">
        <v>63.45</v>
      </c>
      <c r="W23" s="11">
        <v>316.91820000000001</v>
      </c>
      <c r="X23" s="11">
        <v>347.20740000000001</v>
      </c>
      <c r="Y23" s="11">
        <v>281.17540000000002</v>
      </c>
      <c r="Z23" s="11">
        <v>297.38940000000002</v>
      </c>
      <c r="AA23" s="11" t="s">
        <v>56</v>
      </c>
      <c r="AB23" s="1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222.012</v>
      </c>
      <c r="D24" s="1">
        <v>67.715000000000003</v>
      </c>
      <c r="E24" s="1">
        <v>135.00200000000001</v>
      </c>
      <c r="F24" s="1">
        <v>140.40600000000001</v>
      </c>
      <c r="G24" s="6">
        <v>1</v>
      </c>
      <c r="H24" s="1">
        <v>60</v>
      </c>
      <c r="I24" s="1" t="s">
        <v>32</v>
      </c>
      <c r="J24" s="1">
        <v>127.979</v>
      </c>
      <c r="K24" s="1">
        <f t="shared" si="2"/>
        <v>7.0230000000000103</v>
      </c>
      <c r="L24" s="1"/>
      <c r="M24" s="1"/>
      <c r="N24" s="1">
        <v>50.241599999999949</v>
      </c>
      <c r="O24" s="1">
        <f t="shared" si="4"/>
        <v>27.000400000000003</v>
      </c>
      <c r="P24" s="5">
        <f t="shared" ref="P24:P26" si="9">10*O24-N24-F24</f>
        <v>79.356400000000065</v>
      </c>
      <c r="Q24" s="5"/>
      <c r="R24" s="1"/>
      <c r="S24" s="1">
        <f t="shared" si="6"/>
        <v>10</v>
      </c>
      <c r="T24" s="1">
        <f t="shared" si="7"/>
        <v>7.060917616035316</v>
      </c>
      <c r="U24" s="1">
        <v>27.203600000000002</v>
      </c>
      <c r="V24" s="1">
        <v>27.0136</v>
      </c>
      <c r="W24" s="1">
        <v>29.396599999999999</v>
      </c>
      <c r="X24" s="1">
        <v>30.897400000000001</v>
      </c>
      <c r="Y24" s="1">
        <v>26.308199999999999</v>
      </c>
      <c r="Z24" s="1">
        <v>25.1434</v>
      </c>
      <c r="AA24" s="1"/>
      <c r="AB24" s="1">
        <f t="shared" si="3"/>
        <v>79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190.85300000000001</v>
      </c>
      <c r="D25" s="1">
        <v>89.442999999999998</v>
      </c>
      <c r="E25" s="1">
        <v>106.35899999999999</v>
      </c>
      <c r="F25" s="1">
        <v>157.57</v>
      </c>
      <c r="G25" s="6">
        <v>1</v>
      </c>
      <c r="H25" s="1">
        <v>60</v>
      </c>
      <c r="I25" s="1" t="s">
        <v>32</v>
      </c>
      <c r="J25" s="1">
        <v>106.928</v>
      </c>
      <c r="K25" s="1">
        <f t="shared" si="2"/>
        <v>-0.56900000000000261</v>
      </c>
      <c r="L25" s="1"/>
      <c r="M25" s="1"/>
      <c r="N25" s="1">
        <v>35.323100000000039</v>
      </c>
      <c r="O25" s="1">
        <f t="shared" si="4"/>
        <v>21.271799999999999</v>
      </c>
      <c r="P25" s="5">
        <f t="shared" si="9"/>
        <v>19.824899999999957</v>
      </c>
      <c r="Q25" s="5"/>
      <c r="R25" s="1"/>
      <c r="S25" s="1">
        <f t="shared" si="6"/>
        <v>10</v>
      </c>
      <c r="T25" s="1">
        <f t="shared" si="7"/>
        <v>9.0680196316249706</v>
      </c>
      <c r="U25" s="1">
        <v>25.8414</v>
      </c>
      <c r="V25" s="1">
        <v>25.668800000000001</v>
      </c>
      <c r="W25" s="1">
        <v>25.784400000000002</v>
      </c>
      <c r="X25" s="1">
        <v>25.602</v>
      </c>
      <c r="Y25" s="1">
        <v>22.857199999999999</v>
      </c>
      <c r="Z25" s="1">
        <v>25.503799999999998</v>
      </c>
      <c r="AA25" s="1"/>
      <c r="AB25" s="1">
        <f t="shared" si="3"/>
        <v>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240.21199999999999</v>
      </c>
      <c r="D26" s="1">
        <v>173.57</v>
      </c>
      <c r="E26" s="1">
        <v>162.25899999999999</v>
      </c>
      <c r="F26" s="1">
        <v>204.79300000000001</v>
      </c>
      <c r="G26" s="6">
        <v>1</v>
      </c>
      <c r="H26" s="1">
        <v>60</v>
      </c>
      <c r="I26" s="1" t="s">
        <v>32</v>
      </c>
      <c r="J26" s="1">
        <v>157.554</v>
      </c>
      <c r="K26" s="1">
        <f t="shared" si="2"/>
        <v>4.7049999999999841</v>
      </c>
      <c r="L26" s="1"/>
      <c r="M26" s="1"/>
      <c r="N26" s="1">
        <v>48.976999999999833</v>
      </c>
      <c r="O26" s="1">
        <f t="shared" si="4"/>
        <v>32.451799999999999</v>
      </c>
      <c r="P26" s="5">
        <f t="shared" si="9"/>
        <v>70.748000000000161</v>
      </c>
      <c r="Q26" s="5"/>
      <c r="R26" s="1"/>
      <c r="S26" s="1">
        <f t="shared" si="6"/>
        <v>10.000000000000002</v>
      </c>
      <c r="T26" s="1">
        <f t="shared" si="7"/>
        <v>7.8199052132701379</v>
      </c>
      <c r="U26" s="1">
        <v>35.5642</v>
      </c>
      <c r="V26" s="1">
        <v>36.285200000000003</v>
      </c>
      <c r="W26" s="1">
        <v>33.5334</v>
      </c>
      <c r="X26" s="1">
        <v>33.6556</v>
      </c>
      <c r="Y26" s="1">
        <v>31.382200000000001</v>
      </c>
      <c r="Z26" s="1">
        <v>29.805599999999998</v>
      </c>
      <c r="AA26" s="1"/>
      <c r="AB26" s="1">
        <f t="shared" si="3"/>
        <v>71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>
        <v>4.82</v>
      </c>
      <c r="D27" s="1">
        <v>45.661000000000001</v>
      </c>
      <c r="E27" s="1">
        <v>-0.64300000000000002</v>
      </c>
      <c r="F27" s="1">
        <v>19.396999999999998</v>
      </c>
      <c r="G27" s="6">
        <v>1</v>
      </c>
      <c r="H27" s="1">
        <v>35</v>
      </c>
      <c r="I27" s="1" t="s">
        <v>32</v>
      </c>
      <c r="J27" s="1">
        <v>17.5</v>
      </c>
      <c r="K27" s="1">
        <f t="shared" si="2"/>
        <v>-18.143000000000001</v>
      </c>
      <c r="L27" s="1"/>
      <c r="M27" s="1"/>
      <c r="N27" s="1"/>
      <c r="O27" s="1">
        <f t="shared" si="4"/>
        <v>-0.12859999999999999</v>
      </c>
      <c r="P27" s="5">
        <v>10</v>
      </c>
      <c r="Q27" s="5"/>
      <c r="R27" s="1"/>
      <c r="S27" s="1">
        <f t="shared" si="6"/>
        <v>-228.59253499222396</v>
      </c>
      <c r="T27" s="1">
        <f t="shared" si="7"/>
        <v>-150.83203732503887</v>
      </c>
      <c r="U27" s="1">
        <v>3.0811999999999999</v>
      </c>
      <c r="V27" s="1">
        <v>4.0510000000000002</v>
      </c>
      <c r="W27" s="1">
        <v>3.0459999999999998</v>
      </c>
      <c r="X27" s="1">
        <v>2.2061999999999999</v>
      </c>
      <c r="Y27" s="1">
        <v>4.569</v>
      </c>
      <c r="Z27" s="1">
        <v>4.8460000000000001</v>
      </c>
      <c r="AA27" s="22" t="s">
        <v>140</v>
      </c>
      <c r="AB27" s="1">
        <f t="shared" si="3"/>
        <v>10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61</v>
      </c>
      <c r="B28" s="17" t="s">
        <v>31</v>
      </c>
      <c r="C28" s="17"/>
      <c r="D28" s="17"/>
      <c r="E28" s="17"/>
      <c r="F28" s="17"/>
      <c r="G28" s="18">
        <v>0</v>
      </c>
      <c r="H28" s="17">
        <v>30</v>
      </c>
      <c r="I28" s="17" t="s">
        <v>32</v>
      </c>
      <c r="J28" s="17"/>
      <c r="K28" s="17">
        <f t="shared" si="2"/>
        <v>0</v>
      </c>
      <c r="L28" s="17"/>
      <c r="M28" s="17"/>
      <c r="N28" s="17"/>
      <c r="O28" s="17">
        <f t="shared" si="4"/>
        <v>0</v>
      </c>
      <c r="P28" s="19"/>
      <c r="Q28" s="19"/>
      <c r="R28" s="17"/>
      <c r="S28" s="17" t="e">
        <f t="shared" si="6"/>
        <v>#DIV/0!</v>
      </c>
      <c r="T28" s="17" t="e">
        <f t="shared" si="7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 t="s">
        <v>62</v>
      </c>
      <c r="AB28" s="17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140.86600000000001</v>
      </c>
      <c r="D29" s="1">
        <v>174.59100000000001</v>
      </c>
      <c r="E29" s="1">
        <v>194.102</v>
      </c>
      <c r="F29" s="1">
        <v>102.342</v>
      </c>
      <c r="G29" s="6">
        <v>1</v>
      </c>
      <c r="H29" s="1">
        <v>30</v>
      </c>
      <c r="I29" s="1" t="s">
        <v>32</v>
      </c>
      <c r="J29" s="1">
        <v>199.047</v>
      </c>
      <c r="K29" s="1">
        <f t="shared" si="2"/>
        <v>-4.9449999999999932</v>
      </c>
      <c r="L29" s="1"/>
      <c r="M29" s="1"/>
      <c r="N29" s="1">
        <v>144.08459999999999</v>
      </c>
      <c r="O29" s="1">
        <f t="shared" si="4"/>
        <v>38.820399999999999</v>
      </c>
      <c r="P29" s="5">
        <f>9.5*O29-N29-F29</f>
        <v>122.36719999999998</v>
      </c>
      <c r="Q29" s="5"/>
      <c r="R29" s="1"/>
      <c r="S29" s="1">
        <f t="shared" si="6"/>
        <v>9.5</v>
      </c>
      <c r="T29" s="1">
        <f t="shared" si="7"/>
        <v>6.3478634944513717</v>
      </c>
      <c r="U29" s="1">
        <v>33.531599999999997</v>
      </c>
      <c r="V29" s="1">
        <v>27.254000000000001</v>
      </c>
      <c r="W29" s="1">
        <v>27.4526</v>
      </c>
      <c r="X29" s="1">
        <v>26.588799999999999</v>
      </c>
      <c r="Y29" s="1">
        <v>26.3034</v>
      </c>
      <c r="Z29" s="1">
        <v>27.235399999999998</v>
      </c>
      <c r="AA29" s="1"/>
      <c r="AB29" s="1">
        <f t="shared" si="3"/>
        <v>122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67.683000000000007</v>
      </c>
      <c r="D30" s="1">
        <v>205.476</v>
      </c>
      <c r="E30" s="1">
        <v>105.032</v>
      </c>
      <c r="F30" s="1">
        <v>155.56100000000001</v>
      </c>
      <c r="G30" s="6">
        <v>1</v>
      </c>
      <c r="H30" s="1">
        <v>30</v>
      </c>
      <c r="I30" s="1" t="s">
        <v>32</v>
      </c>
      <c r="J30" s="1">
        <v>128.518</v>
      </c>
      <c r="K30" s="1">
        <f t="shared" si="2"/>
        <v>-23.486000000000004</v>
      </c>
      <c r="L30" s="1"/>
      <c r="M30" s="1"/>
      <c r="N30" s="1"/>
      <c r="O30" s="1">
        <f t="shared" si="4"/>
        <v>21.006399999999999</v>
      </c>
      <c r="P30" s="5">
        <f>9.5*O30-N30-F30</f>
        <v>43.999799999999993</v>
      </c>
      <c r="Q30" s="5"/>
      <c r="R30" s="1"/>
      <c r="S30" s="1">
        <f t="shared" si="6"/>
        <v>9.5</v>
      </c>
      <c r="T30" s="1">
        <f t="shared" si="7"/>
        <v>7.4054097798766092</v>
      </c>
      <c r="U30" s="1">
        <v>20.288399999999999</v>
      </c>
      <c r="V30" s="1">
        <v>24.8644</v>
      </c>
      <c r="W30" s="1">
        <v>19.621200000000002</v>
      </c>
      <c r="X30" s="1">
        <v>17.8916</v>
      </c>
      <c r="Y30" s="1">
        <v>17.463200000000001</v>
      </c>
      <c r="Z30" s="1">
        <v>14.812799999999999</v>
      </c>
      <c r="AA30" s="1"/>
      <c r="AB30" s="1">
        <f t="shared" si="3"/>
        <v>44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65</v>
      </c>
      <c r="B31" s="17" t="s">
        <v>31</v>
      </c>
      <c r="C31" s="17"/>
      <c r="D31" s="17"/>
      <c r="E31" s="17"/>
      <c r="F31" s="17"/>
      <c r="G31" s="18">
        <v>0</v>
      </c>
      <c r="H31" s="17">
        <v>45</v>
      </c>
      <c r="I31" s="17" t="s">
        <v>32</v>
      </c>
      <c r="J31" s="17"/>
      <c r="K31" s="17">
        <f t="shared" si="2"/>
        <v>0</v>
      </c>
      <c r="L31" s="17"/>
      <c r="M31" s="17"/>
      <c r="N31" s="17"/>
      <c r="O31" s="17">
        <f t="shared" si="4"/>
        <v>0</v>
      </c>
      <c r="P31" s="19"/>
      <c r="Q31" s="19"/>
      <c r="R31" s="17"/>
      <c r="S31" s="17" t="e">
        <f t="shared" si="6"/>
        <v>#DIV/0!</v>
      </c>
      <c r="T31" s="17" t="e">
        <f t="shared" si="7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62</v>
      </c>
      <c r="AB31" s="1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66</v>
      </c>
      <c r="B32" s="17" t="s">
        <v>31</v>
      </c>
      <c r="C32" s="17"/>
      <c r="D32" s="17"/>
      <c r="E32" s="17"/>
      <c r="F32" s="17"/>
      <c r="G32" s="18">
        <v>0</v>
      </c>
      <c r="H32" s="17">
        <v>40</v>
      </c>
      <c r="I32" s="17" t="s">
        <v>32</v>
      </c>
      <c r="J32" s="17"/>
      <c r="K32" s="17">
        <f t="shared" si="2"/>
        <v>0</v>
      </c>
      <c r="L32" s="17"/>
      <c r="M32" s="17"/>
      <c r="N32" s="17"/>
      <c r="O32" s="17">
        <f t="shared" si="4"/>
        <v>0</v>
      </c>
      <c r="P32" s="19"/>
      <c r="Q32" s="19"/>
      <c r="R32" s="17"/>
      <c r="S32" s="17" t="e">
        <f t="shared" si="6"/>
        <v>#DIV/0!</v>
      </c>
      <c r="T32" s="17" t="e">
        <f t="shared" si="7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62</v>
      </c>
      <c r="AB32" s="17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945.94600000000003</v>
      </c>
      <c r="D33" s="1">
        <v>167.13399999999999</v>
      </c>
      <c r="E33" s="1">
        <v>600.52300000000002</v>
      </c>
      <c r="F33" s="1">
        <v>438.12</v>
      </c>
      <c r="G33" s="6">
        <v>1</v>
      </c>
      <c r="H33" s="1">
        <v>40</v>
      </c>
      <c r="I33" s="1" t="s">
        <v>32</v>
      </c>
      <c r="J33" s="1">
        <v>586.50599999999997</v>
      </c>
      <c r="K33" s="1">
        <f t="shared" si="2"/>
        <v>14.017000000000053</v>
      </c>
      <c r="L33" s="1"/>
      <c r="M33" s="1"/>
      <c r="N33" s="1">
        <v>207.47999999999931</v>
      </c>
      <c r="O33" s="1">
        <f t="shared" si="4"/>
        <v>120.1046</v>
      </c>
      <c r="P33" s="5">
        <f t="shared" ref="P33:P54" si="10">10*O33-N33-F33</f>
        <v>555.44600000000071</v>
      </c>
      <c r="Q33" s="5"/>
      <c r="R33" s="1"/>
      <c r="S33" s="1">
        <f t="shared" si="6"/>
        <v>10</v>
      </c>
      <c r="T33" s="1">
        <f t="shared" si="7"/>
        <v>5.3753145175122299</v>
      </c>
      <c r="U33" s="1">
        <v>95.788399999999996</v>
      </c>
      <c r="V33" s="1">
        <v>101.0964</v>
      </c>
      <c r="W33" s="1">
        <v>123.47</v>
      </c>
      <c r="X33" s="1">
        <v>129.48820000000001</v>
      </c>
      <c r="Y33" s="1">
        <v>112.2052</v>
      </c>
      <c r="Z33" s="1">
        <v>116.7752</v>
      </c>
      <c r="AA33" s="1"/>
      <c r="AB33" s="1">
        <f t="shared" si="3"/>
        <v>555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62.695999999999998</v>
      </c>
      <c r="D34" s="1">
        <v>73.796000000000006</v>
      </c>
      <c r="E34" s="1">
        <v>60.363999999999997</v>
      </c>
      <c r="F34" s="1">
        <v>65.09</v>
      </c>
      <c r="G34" s="6">
        <v>1</v>
      </c>
      <c r="H34" s="1">
        <v>35</v>
      </c>
      <c r="I34" s="1" t="s">
        <v>32</v>
      </c>
      <c r="J34" s="1">
        <v>59.286000000000001</v>
      </c>
      <c r="K34" s="1">
        <f t="shared" si="2"/>
        <v>1.0779999999999959</v>
      </c>
      <c r="L34" s="1"/>
      <c r="M34" s="1"/>
      <c r="N34" s="1"/>
      <c r="O34" s="1">
        <f t="shared" si="4"/>
        <v>12.072799999999999</v>
      </c>
      <c r="P34" s="5">
        <f>9.5*O34-N34-F34</f>
        <v>49.601599999999991</v>
      </c>
      <c r="Q34" s="5"/>
      <c r="R34" s="1"/>
      <c r="S34" s="1">
        <f t="shared" si="6"/>
        <v>9.5</v>
      </c>
      <c r="T34" s="1">
        <f t="shared" si="7"/>
        <v>5.3914584851898493</v>
      </c>
      <c r="U34" s="1">
        <v>9.0372000000000003</v>
      </c>
      <c r="V34" s="1">
        <v>10.4808</v>
      </c>
      <c r="W34" s="1">
        <v>10.998799999999999</v>
      </c>
      <c r="X34" s="1">
        <v>9.4855999999999998</v>
      </c>
      <c r="Y34" s="1">
        <v>10.189</v>
      </c>
      <c r="Z34" s="1">
        <v>10.786799999999999</v>
      </c>
      <c r="AA34" s="1"/>
      <c r="AB34" s="1">
        <f t="shared" si="3"/>
        <v>50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34.383000000000003</v>
      </c>
      <c r="D35" s="1"/>
      <c r="E35" s="1">
        <v>13.151999999999999</v>
      </c>
      <c r="F35" s="1">
        <v>21.231000000000002</v>
      </c>
      <c r="G35" s="6">
        <v>1</v>
      </c>
      <c r="H35" s="1">
        <v>45</v>
      </c>
      <c r="I35" s="1" t="s">
        <v>32</v>
      </c>
      <c r="J35" s="1">
        <v>10.612</v>
      </c>
      <c r="K35" s="1">
        <f t="shared" si="2"/>
        <v>2.5399999999999991</v>
      </c>
      <c r="L35" s="1"/>
      <c r="M35" s="1"/>
      <c r="N35" s="1"/>
      <c r="O35" s="1">
        <f t="shared" si="4"/>
        <v>2.6303999999999998</v>
      </c>
      <c r="P35" s="5">
        <f t="shared" si="10"/>
        <v>5.0729999999999968</v>
      </c>
      <c r="Q35" s="5"/>
      <c r="R35" s="1"/>
      <c r="S35" s="1">
        <f t="shared" si="6"/>
        <v>10</v>
      </c>
      <c r="T35" s="1">
        <f t="shared" si="7"/>
        <v>8.0713959854014607</v>
      </c>
      <c r="U35" s="1">
        <v>0</v>
      </c>
      <c r="V35" s="1">
        <v>0</v>
      </c>
      <c r="W35" s="1">
        <v>1.3018000000000001</v>
      </c>
      <c r="X35" s="1">
        <v>1.3018000000000001</v>
      </c>
      <c r="Y35" s="1">
        <v>-0.26379999999999998</v>
      </c>
      <c r="Z35" s="1">
        <v>-0.26379999999999998</v>
      </c>
      <c r="AA35" s="1"/>
      <c r="AB35" s="1">
        <f t="shared" si="3"/>
        <v>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12.907</v>
      </c>
      <c r="D36" s="1">
        <v>1.411</v>
      </c>
      <c r="E36" s="1">
        <v>12.959</v>
      </c>
      <c r="F36" s="1">
        <v>3.7999999999999999E-2</v>
      </c>
      <c r="G36" s="6">
        <v>1</v>
      </c>
      <c r="H36" s="1">
        <v>30</v>
      </c>
      <c r="I36" s="1" t="s">
        <v>32</v>
      </c>
      <c r="J36" s="1">
        <v>18.100000000000001</v>
      </c>
      <c r="K36" s="1">
        <f t="shared" si="2"/>
        <v>-5.1410000000000018</v>
      </c>
      <c r="L36" s="1"/>
      <c r="M36" s="1"/>
      <c r="N36" s="1"/>
      <c r="O36" s="1">
        <f t="shared" si="4"/>
        <v>2.5918000000000001</v>
      </c>
      <c r="P36" s="5">
        <f>6*O36-N36-F36</f>
        <v>15.5128</v>
      </c>
      <c r="Q36" s="5"/>
      <c r="R36" s="1"/>
      <c r="S36" s="1">
        <f t="shared" si="6"/>
        <v>6</v>
      </c>
      <c r="T36" s="1">
        <f t="shared" si="7"/>
        <v>1.4661625125395476E-2</v>
      </c>
      <c r="U36" s="1">
        <v>2.0000000000000001E-4</v>
      </c>
      <c r="V36" s="1">
        <v>2.0000000000000001E-4</v>
      </c>
      <c r="W36" s="1">
        <v>0.78360000000000007</v>
      </c>
      <c r="X36" s="1">
        <v>1.0409999999999999</v>
      </c>
      <c r="Y36" s="1">
        <v>0.75119999999999998</v>
      </c>
      <c r="Z36" s="1">
        <v>2.052</v>
      </c>
      <c r="AA36" s="1"/>
      <c r="AB36" s="1">
        <f t="shared" si="3"/>
        <v>16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593.35400000000004</v>
      </c>
      <c r="D37" s="1">
        <v>71.239999999999995</v>
      </c>
      <c r="E37" s="1">
        <v>357.04300000000001</v>
      </c>
      <c r="F37" s="1">
        <v>218.13399999999999</v>
      </c>
      <c r="G37" s="6">
        <v>1</v>
      </c>
      <c r="H37" s="1">
        <v>45</v>
      </c>
      <c r="I37" s="1" t="s">
        <v>32</v>
      </c>
      <c r="J37" s="1">
        <v>358.30799999999999</v>
      </c>
      <c r="K37" s="1">
        <f t="shared" si="2"/>
        <v>-1.2649999999999864</v>
      </c>
      <c r="L37" s="1"/>
      <c r="M37" s="1"/>
      <c r="N37" s="1">
        <v>207.04599999999999</v>
      </c>
      <c r="O37" s="1">
        <f t="shared" si="4"/>
        <v>71.408600000000007</v>
      </c>
      <c r="P37" s="5">
        <f t="shared" si="10"/>
        <v>288.90600000000006</v>
      </c>
      <c r="Q37" s="5"/>
      <c r="R37" s="1"/>
      <c r="S37" s="1">
        <f t="shared" si="6"/>
        <v>10</v>
      </c>
      <c r="T37" s="1">
        <f t="shared" si="7"/>
        <v>5.9541847900673019</v>
      </c>
      <c r="U37" s="1">
        <v>62.872999999999998</v>
      </c>
      <c r="V37" s="1">
        <v>56.112000000000002</v>
      </c>
      <c r="W37" s="1">
        <v>72.593199999999996</v>
      </c>
      <c r="X37" s="1">
        <v>77.997199999999992</v>
      </c>
      <c r="Y37" s="1">
        <v>67.7256</v>
      </c>
      <c r="Z37" s="1">
        <v>65.9422</v>
      </c>
      <c r="AA37" s="1"/>
      <c r="AB37" s="1">
        <f t="shared" si="3"/>
        <v>289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368.649</v>
      </c>
      <c r="D38" s="1">
        <v>156.15</v>
      </c>
      <c r="E38" s="1">
        <v>202.17500000000001</v>
      </c>
      <c r="F38" s="1">
        <v>252.238</v>
      </c>
      <c r="G38" s="6">
        <v>1</v>
      </c>
      <c r="H38" s="1">
        <v>45</v>
      </c>
      <c r="I38" s="1" t="s">
        <v>32</v>
      </c>
      <c r="J38" s="1">
        <v>200.85599999999999</v>
      </c>
      <c r="K38" s="1">
        <f t="shared" ref="K38:K69" si="11">E38-J38</f>
        <v>1.3190000000000168</v>
      </c>
      <c r="L38" s="1"/>
      <c r="M38" s="1"/>
      <c r="N38" s="1">
        <v>104.03059999999989</v>
      </c>
      <c r="O38" s="1">
        <f t="shared" si="4"/>
        <v>40.435000000000002</v>
      </c>
      <c r="P38" s="5">
        <f t="shared" si="10"/>
        <v>48.081400000000144</v>
      </c>
      <c r="Q38" s="5"/>
      <c r="R38" s="1"/>
      <c r="S38" s="1">
        <f t="shared" si="6"/>
        <v>10</v>
      </c>
      <c r="T38" s="1">
        <f t="shared" si="7"/>
        <v>8.8108965005564457</v>
      </c>
      <c r="U38" s="1">
        <v>45.875599999999999</v>
      </c>
      <c r="V38" s="1">
        <v>44.418999999999997</v>
      </c>
      <c r="W38" s="1">
        <v>48.698999999999998</v>
      </c>
      <c r="X38" s="1">
        <v>50.795200000000001</v>
      </c>
      <c r="Y38" s="1">
        <v>49.345999999999997</v>
      </c>
      <c r="Z38" s="1">
        <v>47.584000000000003</v>
      </c>
      <c r="AA38" s="1"/>
      <c r="AB38" s="1">
        <f t="shared" ref="AB38:AB69" si="12">ROUND(P38*G38,0)</f>
        <v>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31</v>
      </c>
      <c r="C39" s="1">
        <v>70.403000000000006</v>
      </c>
      <c r="D39" s="1">
        <v>17.747</v>
      </c>
      <c r="E39" s="1">
        <v>31.021000000000001</v>
      </c>
      <c r="F39" s="1">
        <v>47.743000000000002</v>
      </c>
      <c r="G39" s="6">
        <v>1</v>
      </c>
      <c r="H39" s="1">
        <v>45</v>
      </c>
      <c r="I39" s="1" t="s">
        <v>32</v>
      </c>
      <c r="J39" s="1">
        <v>36.984999999999999</v>
      </c>
      <c r="K39" s="1">
        <f t="shared" si="11"/>
        <v>-5.9639999999999986</v>
      </c>
      <c r="L39" s="1"/>
      <c r="M39" s="1"/>
      <c r="N39" s="1">
        <v>16.893000000000001</v>
      </c>
      <c r="O39" s="1">
        <f t="shared" si="4"/>
        <v>6.2042000000000002</v>
      </c>
      <c r="P39" s="5"/>
      <c r="Q39" s="5"/>
      <c r="R39" s="1"/>
      <c r="S39" s="1">
        <f t="shared" si="6"/>
        <v>10.418103865123625</v>
      </c>
      <c r="T39" s="1">
        <f t="shared" si="7"/>
        <v>10.418103865123625</v>
      </c>
      <c r="U39" s="1">
        <v>8.2690000000000001</v>
      </c>
      <c r="V39" s="1">
        <v>7.9847999999999999</v>
      </c>
      <c r="W39" s="1">
        <v>2.3062</v>
      </c>
      <c r="X39" s="1">
        <v>0.43980000000000002</v>
      </c>
      <c r="Y39" s="1">
        <v>5.9219999999999997</v>
      </c>
      <c r="Z39" s="1">
        <v>10.2506</v>
      </c>
      <c r="AA39" s="1"/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38</v>
      </c>
      <c r="C40" s="1">
        <v>829</v>
      </c>
      <c r="D40" s="1">
        <v>738</v>
      </c>
      <c r="E40" s="1">
        <v>643</v>
      </c>
      <c r="F40" s="1">
        <v>774</v>
      </c>
      <c r="G40" s="6">
        <v>0.4</v>
      </c>
      <c r="H40" s="1">
        <v>45</v>
      </c>
      <c r="I40" s="1" t="s">
        <v>32</v>
      </c>
      <c r="J40" s="1">
        <v>644</v>
      </c>
      <c r="K40" s="1">
        <f t="shared" si="11"/>
        <v>-1</v>
      </c>
      <c r="L40" s="1"/>
      <c r="M40" s="1"/>
      <c r="N40" s="1">
        <v>411.10000000000008</v>
      </c>
      <c r="O40" s="1">
        <f t="shared" si="4"/>
        <v>128.6</v>
      </c>
      <c r="P40" s="5">
        <f t="shared" si="10"/>
        <v>100.89999999999986</v>
      </c>
      <c r="Q40" s="5"/>
      <c r="R40" s="1"/>
      <c r="S40" s="1">
        <f t="shared" si="6"/>
        <v>10</v>
      </c>
      <c r="T40" s="1">
        <f t="shared" si="7"/>
        <v>9.2153965785381047</v>
      </c>
      <c r="U40" s="1">
        <v>142.6</v>
      </c>
      <c r="V40" s="1">
        <v>142</v>
      </c>
      <c r="W40" s="1">
        <v>138.4</v>
      </c>
      <c r="X40" s="1">
        <v>140</v>
      </c>
      <c r="Y40" s="1">
        <v>161.80000000000001</v>
      </c>
      <c r="Z40" s="1">
        <v>163.4</v>
      </c>
      <c r="AA40" s="1"/>
      <c r="AB40" s="1">
        <f t="shared" si="12"/>
        <v>40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38</v>
      </c>
      <c r="C41" s="1">
        <v>79</v>
      </c>
      <c r="D41" s="1">
        <v>40</v>
      </c>
      <c r="E41" s="1">
        <v>57</v>
      </c>
      <c r="F41" s="1">
        <v>50</v>
      </c>
      <c r="G41" s="6">
        <v>0.45</v>
      </c>
      <c r="H41" s="1">
        <v>50</v>
      </c>
      <c r="I41" s="1" t="s">
        <v>32</v>
      </c>
      <c r="J41" s="1">
        <v>51</v>
      </c>
      <c r="K41" s="1">
        <f t="shared" si="11"/>
        <v>6</v>
      </c>
      <c r="L41" s="1"/>
      <c r="M41" s="1"/>
      <c r="N41" s="1">
        <v>34</v>
      </c>
      <c r="O41" s="1">
        <f t="shared" si="4"/>
        <v>11.4</v>
      </c>
      <c r="P41" s="5">
        <f t="shared" si="10"/>
        <v>30</v>
      </c>
      <c r="Q41" s="5"/>
      <c r="R41" s="1"/>
      <c r="S41" s="1">
        <f t="shared" si="6"/>
        <v>10</v>
      </c>
      <c r="T41" s="1">
        <f t="shared" si="7"/>
        <v>7.3684210526315788</v>
      </c>
      <c r="U41" s="1">
        <v>11.2</v>
      </c>
      <c r="V41" s="1">
        <v>9.6</v>
      </c>
      <c r="W41" s="1">
        <v>10.8</v>
      </c>
      <c r="X41" s="1">
        <v>11.2</v>
      </c>
      <c r="Y41" s="1">
        <v>7.6</v>
      </c>
      <c r="Z41" s="1">
        <v>7.6</v>
      </c>
      <c r="AA41" s="1"/>
      <c r="AB41" s="1">
        <f t="shared" si="12"/>
        <v>14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38</v>
      </c>
      <c r="C42" s="1">
        <v>838</v>
      </c>
      <c r="D42" s="1">
        <v>558</v>
      </c>
      <c r="E42" s="1">
        <v>623</v>
      </c>
      <c r="F42" s="1">
        <v>624</v>
      </c>
      <c r="G42" s="6">
        <v>0.4</v>
      </c>
      <c r="H42" s="1">
        <v>45</v>
      </c>
      <c r="I42" s="1" t="s">
        <v>32</v>
      </c>
      <c r="J42" s="1">
        <v>623</v>
      </c>
      <c r="K42" s="1">
        <f t="shared" si="11"/>
        <v>0</v>
      </c>
      <c r="L42" s="1"/>
      <c r="M42" s="1"/>
      <c r="N42" s="1">
        <v>382.69999999999959</v>
      </c>
      <c r="O42" s="1">
        <f t="shared" si="4"/>
        <v>124.6</v>
      </c>
      <c r="P42" s="5">
        <f t="shared" si="10"/>
        <v>239.30000000000041</v>
      </c>
      <c r="Q42" s="5"/>
      <c r="R42" s="1"/>
      <c r="S42" s="1">
        <f t="shared" si="6"/>
        <v>10</v>
      </c>
      <c r="T42" s="1">
        <f t="shared" si="7"/>
        <v>8.0794542536115532</v>
      </c>
      <c r="U42" s="1">
        <v>125</v>
      </c>
      <c r="V42" s="1">
        <v>123</v>
      </c>
      <c r="W42" s="1">
        <v>129.6</v>
      </c>
      <c r="X42" s="1">
        <v>130</v>
      </c>
      <c r="Y42" s="1">
        <v>143</v>
      </c>
      <c r="Z42" s="1">
        <v>145.4</v>
      </c>
      <c r="AA42" s="1"/>
      <c r="AB42" s="1">
        <f t="shared" si="12"/>
        <v>96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60.552999999999997</v>
      </c>
      <c r="D43" s="1">
        <v>25.797999999999998</v>
      </c>
      <c r="E43" s="1">
        <v>34.966000000000001</v>
      </c>
      <c r="F43" s="1">
        <v>24.937000000000001</v>
      </c>
      <c r="G43" s="6">
        <v>1</v>
      </c>
      <c r="H43" s="1">
        <v>45</v>
      </c>
      <c r="I43" s="1" t="s">
        <v>32</v>
      </c>
      <c r="J43" s="1">
        <v>32.886000000000003</v>
      </c>
      <c r="K43" s="1">
        <f t="shared" si="11"/>
        <v>2.0799999999999983</v>
      </c>
      <c r="L43" s="1"/>
      <c r="M43" s="1"/>
      <c r="N43" s="1"/>
      <c r="O43" s="1">
        <f t="shared" si="4"/>
        <v>6.9931999999999999</v>
      </c>
      <c r="P43" s="5">
        <f t="shared" si="10"/>
        <v>44.995000000000005</v>
      </c>
      <c r="Q43" s="5"/>
      <c r="R43" s="1"/>
      <c r="S43" s="1">
        <f t="shared" si="6"/>
        <v>10</v>
      </c>
      <c r="T43" s="1">
        <f t="shared" si="7"/>
        <v>3.5658925813647544</v>
      </c>
      <c r="U43" s="1">
        <v>5.2906000000000004</v>
      </c>
      <c r="V43" s="1">
        <v>3.1674000000000002</v>
      </c>
      <c r="W43" s="1">
        <v>6.6346000000000007</v>
      </c>
      <c r="X43" s="1">
        <v>6.0414000000000003</v>
      </c>
      <c r="Y43" s="1">
        <v>3.43</v>
      </c>
      <c r="Z43" s="1">
        <v>5.1814</v>
      </c>
      <c r="AA43" s="1"/>
      <c r="AB43" s="1">
        <f t="shared" si="12"/>
        <v>45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17</v>
      </c>
      <c r="D44" s="1">
        <v>60</v>
      </c>
      <c r="E44" s="1">
        <v>10</v>
      </c>
      <c r="F44" s="1">
        <v>60</v>
      </c>
      <c r="G44" s="6">
        <v>0.45</v>
      </c>
      <c r="H44" s="1">
        <v>45</v>
      </c>
      <c r="I44" s="1" t="s">
        <v>32</v>
      </c>
      <c r="J44" s="1">
        <v>15</v>
      </c>
      <c r="K44" s="1">
        <f t="shared" si="11"/>
        <v>-5</v>
      </c>
      <c r="L44" s="1"/>
      <c r="M44" s="1"/>
      <c r="N44" s="1">
        <v>33.59999999999998</v>
      </c>
      <c r="O44" s="1">
        <f t="shared" si="4"/>
        <v>2</v>
      </c>
      <c r="P44" s="5"/>
      <c r="Q44" s="5"/>
      <c r="R44" s="1"/>
      <c r="S44" s="1">
        <f t="shared" si="6"/>
        <v>46.79999999999999</v>
      </c>
      <c r="T44" s="1">
        <f t="shared" si="7"/>
        <v>46.79999999999999</v>
      </c>
      <c r="U44" s="1">
        <v>9.1999999999999993</v>
      </c>
      <c r="V44" s="1">
        <v>9.8000000000000007</v>
      </c>
      <c r="W44" s="1">
        <v>4</v>
      </c>
      <c r="X44" s="1">
        <v>4.2</v>
      </c>
      <c r="Y44" s="1">
        <v>6.8</v>
      </c>
      <c r="Z44" s="1">
        <v>8.8000000000000007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38</v>
      </c>
      <c r="C45" s="1">
        <v>69</v>
      </c>
      <c r="D45" s="1">
        <v>18</v>
      </c>
      <c r="E45" s="1">
        <v>56</v>
      </c>
      <c r="F45" s="1"/>
      <c r="G45" s="6">
        <v>0.35</v>
      </c>
      <c r="H45" s="1">
        <v>40</v>
      </c>
      <c r="I45" s="1" t="s">
        <v>32</v>
      </c>
      <c r="J45" s="1">
        <v>55</v>
      </c>
      <c r="K45" s="1">
        <f t="shared" si="11"/>
        <v>1</v>
      </c>
      <c r="L45" s="1"/>
      <c r="M45" s="1"/>
      <c r="N45" s="1">
        <v>55</v>
      </c>
      <c r="O45" s="1">
        <f t="shared" si="4"/>
        <v>11.2</v>
      </c>
      <c r="P45" s="5">
        <f t="shared" si="10"/>
        <v>57</v>
      </c>
      <c r="Q45" s="5"/>
      <c r="R45" s="1"/>
      <c r="S45" s="1">
        <f t="shared" si="6"/>
        <v>10</v>
      </c>
      <c r="T45" s="1">
        <f t="shared" si="7"/>
        <v>4.9107142857142856</v>
      </c>
      <c r="U45" s="1">
        <v>11</v>
      </c>
      <c r="V45" s="1">
        <v>8.4</v>
      </c>
      <c r="W45" s="1">
        <v>11</v>
      </c>
      <c r="X45" s="1">
        <v>11.2</v>
      </c>
      <c r="Y45" s="1">
        <v>2.6</v>
      </c>
      <c r="Z45" s="1">
        <v>4.4000000000000004</v>
      </c>
      <c r="AA45" s="1"/>
      <c r="AB45" s="1">
        <f t="shared" si="12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31</v>
      </c>
      <c r="C46" s="1">
        <v>153.86699999999999</v>
      </c>
      <c r="D46" s="1">
        <v>38.338999999999999</v>
      </c>
      <c r="E46" s="1">
        <v>106.505</v>
      </c>
      <c r="F46" s="1">
        <v>45.695999999999998</v>
      </c>
      <c r="G46" s="6">
        <v>1</v>
      </c>
      <c r="H46" s="1">
        <v>40</v>
      </c>
      <c r="I46" s="1" t="s">
        <v>32</v>
      </c>
      <c r="J46" s="1">
        <v>108.797</v>
      </c>
      <c r="K46" s="1">
        <f t="shared" si="11"/>
        <v>-2.2920000000000016</v>
      </c>
      <c r="L46" s="1"/>
      <c r="M46" s="1"/>
      <c r="N46" s="1">
        <v>83.435000000000016</v>
      </c>
      <c r="O46" s="1">
        <f t="shared" si="4"/>
        <v>21.300999999999998</v>
      </c>
      <c r="P46" s="5">
        <f t="shared" si="10"/>
        <v>83.878999999999991</v>
      </c>
      <c r="Q46" s="5"/>
      <c r="R46" s="1"/>
      <c r="S46" s="1">
        <f t="shared" si="6"/>
        <v>10.000000000000002</v>
      </c>
      <c r="T46" s="1">
        <f t="shared" si="7"/>
        <v>6.0622036524106866</v>
      </c>
      <c r="U46" s="1">
        <v>19.484000000000002</v>
      </c>
      <c r="V46" s="1">
        <v>15.4566</v>
      </c>
      <c r="W46" s="1">
        <v>15.970599999999999</v>
      </c>
      <c r="X46" s="1">
        <v>18.535599999999999</v>
      </c>
      <c r="Y46" s="1">
        <v>17.659600000000001</v>
      </c>
      <c r="Z46" s="1">
        <v>16.096</v>
      </c>
      <c r="AA46" s="1"/>
      <c r="AB46" s="1">
        <f t="shared" si="12"/>
        <v>84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38</v>
      </c>
      <c r="C47" s="1">
        <v>427</v>
      </c>
      <c r="D47" s="1">
        <v>36</v>
      </c>
      <c r="E47" s="1">
        <v>156</v>
      </c>
      <c r="F47" s="1">
        <v>255</v>
      </c>
      <c r="G47" s="6">
        <v>0.4</v>
      </c>
      <c r="H47" s="1">
        <v>40</v>
      </c>
      <c r="I47" s="1" t="s">
        <v>32</v>
      </c>
      <c r="J47" s="1">
        <v>168</v>
      </c>
      <c r="K47" s="1">
        <f t="shared" si="11"/>
        <v>-12</v>
      </c>
      <c r="L47" s="1"/>
      <c r="M47" s="1"/>
      <c r="N47" s="1">
        <v>28.799999999999951</v>
      </c>
      <c r="O47" s="1">
        <f t="shared" si="4"/>
        <v>31.2</v>
      </c>
      <c r="P47" s="5">
        <f t="shared" si="10"/>
        <v>28.200000000000045</v>
      </c>
      <c r="Q47" s="5"/>
      <c r="R47" s="1"/>
      <c r="S47" s="1">
        <f t="shared" si="6"/>
        <v>10</v>
      </c>
      <c r="T47" s="1">
        <f t="shared" si="7"/>
        <v>9.0961538461538449</v>
      </c>
      <c r="U47" s="1">
        <v>38.799999999999997</v>
      </c>
      <c r="V47" s="1">
        <v>40.200000000000003</v>
      </c>
      <c r="W47" s="1">
        <v>54</v>
      </c>
      <c r="X47" s="1">
        <v>57.8</v>
      </c>
      <c r="Y47" s="1">
        <v>45.6</v>
      </c>
      <c r="Z47" s="1">
        <v>43</v>
      </c>
      <c r="AA47" s="1"/>
      <c r="AB47" s="1">
        <f t="shared" si="12"/>
        <v>11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38</v>
      </c>
      <c r="C48" s="1">
        <v>394</v>
      </c>
      <c r="D48" s="1">
        <v>237</v>
      </c>
      <c r="E48" s="1">
        <v>174</v>
      </c>
      <c r="F48" s="1">
        <v>391</v>
      </c>
      <c r="G48" s="6">
        <v>0.4</v>
      </c>
      <c r="H48" s="1">
        <v>45</v>
      </c>
      <c r="I48" s="1" t="s">
        <v>32</v>
      </c>
      <c r="J48" s="1">
        <v>180</v>
      </c>
      <c r="K48" s="1">
        <f t="shared" si="11"/>
        <v>-6</v>
      </c>
      <c r="L48" s="1"/>
      <c r="M48" s="1"/>
      <c r="N48" s="1">
        <v>74.199999999999989</v>
      </c>
      <c r="O48" s="1">
        <f t="shared" si="4"/>
        <v>34.799999999999997</v>
      </c>
      <c r="P48" s="5"/>
      <c r="Q48" s="5"/>
      <c r="R48" s="1"/>
      <c r="S48" s="1">
        <f t="shared" si="6"/>
        <v>13.367816091954024</v>
      </c>
      <c r="T48" s="1">
        <f t="shared" si="7"/>
        <v>13.367816091954024</v>
      </c>
      <c r="U48" s="1">
        <v>56</v>
      </c>
      <c r="V48" s="1">
        <v>56.4</v>
      </c>
      <c r="W48" s="1">
        <v>61.2</v>
      </c>
      <c r="X48" s="1">
        <v>65</v>
      </c>
      <c r="Y48" s="1">
        <v>62.4</v>
      </c>
      <c r="Z48" s="1">
        <v>56.4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31</v>
      </c>
      <c r="C49" s="1">
        <v>105.95699999999999</v>
      </c>
      <c r="D49" s="1">
        <v>107.437</v>
      </c>
      <c r="E49" s="1">
        <v>77.084999999999994</v>
      </c>
      <c r="F49" s="1">
        <v>81.567999999999998</v>
      </c>
      <c r="G49" s="6">
        <v>1</v>
      </c>
      <c r="H49" s="1">
        <v>40</v>
      </c>
      <c r="I49" s="1" t="s">
        <v>32</v>
      </c>
      <c r="J49" s="1">
        <v>84.218999999999994</v>
      </c>
      <c r="K49" s="1">
        <f t="shared" si="11"/>
        <v>-7.1340000000000003</v>
      </c>
      <c r="L49" s="1"/>
      <c r="M49" s="1"/>
      <c r="N49" s="1">
        <v>91.881999999999962</v>
      </c>
      <c r="O49" s="1">
        <f t="shared" si="4"/>
        <v>15.416999999999998</v>
      </c>
      <c r="P49" s="5"/>
      <c r="Q49" s="5"/>
      <c r="R49" s="1"/>
      <c r="S49" s="1">
        <f t="shared" si="6"/>
        <v>11.250567555296101</v>
      </c>
      <c r="T49" s="1">
        <f t="shared" si="7"/>
        <v>11.250567555296101</v>
      </c>
      <c r="U49" s="1">
        <v>21.893999999999998</v>
      </c>
      <c r="V49" s="1">
        <v>17.4192</v>
      </c>
      <c r="W49" s="1">
        <v>13.1394</v>
      </c>
      <c r="X49" s="1">
        <v>15.5724</v>
      </c>
      <c r="Y49" s="1">
        <v>17.017399999999999</v>
      </c>
      <c r="Z49" s="1">
        <v>17.155000000000001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38</v>
      </c>
      <c r="C50" s="1">
        <v>107</v>
      </c>
      <c r="D50" s="1"/>
      <c r="E50" s="1">
        <v>63</v>
      </c>
      <c r="F50" s="1">
        <v>33</v>
      </c>
      <c r="G50" s="6">
        <v>0.35</v>
      </c>
      <c r="H50" s="1">
        <v>40</v>
      </c>
      <c r="I50" s="1" t="s">
        <v>32</v>
      </c>
      <c r="J50" s="1">
        <v>61</v>
      </c>
      <c r="K50" s="1">
        <f t="shared" si="11"/>
        <v>2</v>
      </c>
      <c r="L50" s="1"/>
      <c r="M50" s="1"/>
      <c r="N50" s="1">
        <v>44</v>
      </c>
      <c r="O50" s="1">
        <f t="shared" si="4"/>
        <v>12.6</v>
      </c>
      <c r="P50" s="5">
        <f t="shared" si="10"/>
        <v>49</v>
      </c>
      <c r="Q50" s="5"/>
      <c r="R50" s="1"/>
      <c r="S50" s="1">
        <f t="shared" si="6"/>
        <v>10</v>
      </c>
      <c r="T50" s="1">
        <f t="shared" si="7"/>
        <v>6.1111111111111116</v>
      </c>
      <c r="U50" s="1">
        <v>11</v>
      </c>
      <c r="V50" s="1">
        <v>8.6</v>
      </c>
      <c r="W50" s="1">
        <v>10.199999999999999</v>
      </c>
      <c r="X50" s="1">
        <v>13</v>
      </c>
      <c r="Y50" s="1">
        <v>12</v>
      </c>
      <c r="Z50" s="1">
        <v>11.2</v>
      </c>
      <c r="AA50" s="1"/>
      <c r="AB50" s="1">
        <f t="shared" si="12"/>
        <v>17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38</v>
      </c>
      <c r="C51" s="1">
        <v>794</v>
      </c>
      <c r="D51" s="1">
        <v>356</v>
      </c>
      <c r="E51" s="1">
        <v>476</v>
      </c>
      <c r="F51" s="1">
        <v>565</v>
      </c>
      <c r="G51" s="6">
        <v>0.4</v>
      </c>
      <c r="H51" s="1">
        <v>40</v>
      </c>
      <c r="I51" s="1" t="s">
        <v>32</v>
      </c>
      <c r="J51" s="1">
        <v>477</v>
      </c>
      <c r="K51" s="1">
        <f t="shared" si="11"/>
        <v>-1</v>
      </c>
      <c r="L51" s="1"/>
      <c r="M51" s="1"/>
      <c r="N51" s="1">
        <v>289.59999999999968</v>
      </c>
      <c r="O51" s="1">
        <f t="shared" si="4"/>
        <v>95.2</v>
      </c>
      <c r="P51" s="5">
        <f t="shared" si="10"/>
        <v>97.400000000000318</v>
      </c>
      <c r="Q51" s="5"/>
      <c r="R51" s="1"/>
      <c r="S51" s="1">
        <f t="shared" si="6"/>
        <v>10</v>
      </c>
      <c r="T51" s="1">
        <f t="shared" si="7"/>
        <v>8.9768907563025166</v>
      </c>
      <c r="U51" s="1">
        <v>103.6</v>
      </c>
      <c r="V51" s="1">
        <v>104.2</v>
      </c>
      <c r="W51" s="1">
        <v>114.8</v>
      </c>
      <c r="X51" s="1">
        <v>121</v>
      </c>
      <c r="Y51" s="1">
        <v>117.6</v>
      </c>
      <c r="Z51" s="1">
        <v>116.4</v>
      </c>
      <c r="AA51" s="1"/>
      <c r="AB51" s="1">
        <f t="shared" si="12"/>
        <v>39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31</v>
      </c>
      <c r="C52" s="1">
        <v>129.101</v>
      </c>
      <c r="D52" s="1">
        <v>32.287999999999997</v>
      </c>
      <c r="E52" s="1">
        <v>80.578000000000003</v>
      </c>
      <c r="F52" s="1">
        <v>71.287999999999997</v>
      </c>
      <c r="G52" s="6">
        <v>1</v>
      </c>
      <c r="H52" s="1">
        <v>50</v>
      </c>
      <c r="I52" s="1" t="s">
        <v>32</v>
      </c>
      <c r="J52" s="1">
        <v>77.778000000000006</v>
      </c>
      <c r="K52" s="1">
        <f t="shared" si="11"/>
        <v>2.7999999999999972</v>
      </c>
      <c r="L52" s="1"/>
      <c r="M52" s="1"/>
      <c r="N52" s="1">
        <v>33.940199999999997</v>
      </c>
      <c r="O52" s="1">
        <f t="shared" si="4"/>
        <v>16.115600000000001</v>
      </c>
      <c r="P52" s="5">
        <f t="shared" si="10"/>
        <v>55.927800000000005</v>
      </c>
      <c r="Q52" s="5"/>
      <c r="R52" s="1"/>
      <c r="S52" s="1">
        <f t="shared" si="6"/>
        <v>10</v>
      </c>
      <c r="T52" s="1">
        <f t="shared" si="7"/>
        <v>6.5295862394201878</v>
      </c>
      <c r="U52" s="1">
        <v>15.558199999999999</v>
      </c>
      <c r="V52" s="1">
        <v>13.707000000000001</v>
      </c>
      <c r="W52" s="1">
        <v>16.8628</v>
      </c>
      <c r="X52" s="1">
        <v>17.144400000000001</v>
      </c>
      <c r="Y52" s="1">
        <v>11.061199999999999</v>
      </c>
      <c r="Z52" s="1">
        <v>13.214600000000001</v>
      </c>
      <c r="AA52" s="1"/>
      <c r="AB52" s="1">
        <f t="shared" si="12"/>
        <v>56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31</v>
      </c>
      <c r="C53" s="1">
        <v>257.51299999999998</v>
      </c>
      <c r="D53" s="1">
        <v>43.792999999999999</v>
      </c>
      <c r="E53" s="1">
        <v>115.20399999999999</v>
      </c>
      <c r="F53" s="1">
        <v>166.93700000000001</v>
      </c>
      <c r="G53" s="6">
        <v>1</v>
      </c>
      <c r="H53" s="1">
        <v>50</v>
      </c>
      <c r="I53" s="1" t="s">
        <v>32</v>
      </c>
      <c r="J53" s="1">
        <v>117.821</v>
      </c>
      <c r="K53" s="1">
        <f t="shared" si="11"/>
        <v>-2.6170000000000044</v>
      </c>
      <c r="L53" s="1"/>
      <c r="M53" s="1"/>
      <c r="N53" s="1"/>
      <c r="O53" s="1">
        <f t="shared" si="4"/>
        <v>23.040799999999997</v>
      </c>
      <c r="P53" s="5">
        <f t="shared" si="10"/>
        <v>63.470999999999947</v>
      </c>
      <c r="Q53" s="5"/>
      <c r="R53" s="1"/>
      <c r="S53" s="1">
        <f t="shared" si="6"/>
        <v>10</v>
      </c>
      <c r="T53" s="1">
        <f t="shared" si="7"/>
        <v>7.2452779417381352</v>
      </c>
      <c r="U53" s="1">
        <v>19.191800000000001</v>
      </c>
      <c r="V53" s="1">
        <v>19.343</v>
      </c>
      <c r="W53" s="1">
        <v>29.413399999999999</v>
      </c>
      <c r="X53" s="1">
        <v>27.962599999999998</v>
      </c>
      <c r="Y53" s="1">
        <v>23.428000000000001</v>
      </c>
      <c r="Z53" s="1">
        <v>24.123999999999999</v>
      </c>
      <c r="AA53" s="1"/>
      <c r="AB53" s="1">
        <f t="shared" si="12"/>
        <v>63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40.207000000000001</v>
      </c>
      <c r="D54" s="1"/>
      <c r="E54" s="1">
        <v>31.456</v>
      </c>
      <c r="F54" s="1">
        <v>8.0250000000000004</v>
      </c>
      <c r="G54" s="6">
        <v>1</v>
      </c>
      <c r="H54" s="1">
        <v>40</v>
      </c>
      <c r="I54" s="1" t="s">
        <v>32</v>
      </c>
      <c r="J54" s="1">
        <v>29.462</v>
      </c>
      <c r="K54" s="1">
        <f t="shared" si="11"/>
        <v>1.9939999999999998</v>
      </c>
      <c r="L54" s="1"/>
      <c r="M54" s="1"/>
      <c r="N54" s="1">
        <v>15.33</v>
      </c>
      <c r="O54" s="1">
        <f t="shared" si="4"/>
        <v>6.2911999999999999</v>
      </c>
      <c r="P54" s="5">
        <f t="shared" si="10"/>
        <v>39.557000000000002</v>
      </c>
      <c r="Q54" s="5"/>
      <c r="R54" s="1"/>
      <c r="S54" s="1">
        <f t="shared" si="6"/>
        <v>10.000000000000002</v>
      </c>
      <c r="T54" s="1">
        <f t="shared" si="7"/>
        <v>3.7123283316378433</v>
      </c>
      <c r="U54" s="1">
        <v>4.242</v>
      </c>
      <c r="V54" s="1">
        <v>2.6122000000000001</v>
      </c>
      <c r="W54" s="1">
        <v>1.9867999999999999</v>
      </c>
      <c r="X54" s="1">
        <v>2.5952000000000002</v>
      </c>
      <c r="Y54" s="1">
        <v>3.6663999999999999</v>
      </c>
      <c r="Z54" s="1">
        <v>3.1347999999999998</v>
      </c>
      <c r="AA54" s="1"/>
      <c r="AB54" s="1">
        <f t="shared" si="12"/>
        <v>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31</v>
      </c>
      <c r="C55" s="1">
        <v>337.39100000000002</v>
      </c>
      <c r="D55" s="1">
        <v>46.536000000000001</v>
      </c>
      <c r="E55" s="1">
        <v>143.65899999999999</v>
      </c>
      <c r="F55" s="1">
        <v>210.59399999999999</v>
      </c>
      <c r="G55" s="6">
        <v>1</v>
      </c>
      <c r="H55" s="1">
        <v>40</v>
      </c>
      <c r="I55" s="1" t="s">
        <v>90</v>
      </c>
      <c r="J55" s="1">
        <v>131.77600000000001</v>
      </c>
      <c r="K55" s="1">
        <f t="shared" si="11"/>
        <v>11.882999999999981</v>
      </c>
      <c r="L55" s="1"/>
      <c r="M55" s="1"/>
      <c r="N55" s="1">
        <v>79.587999999999965</v>
      </c>
      <c r="O55" s="1">
        <f t="shared" si="4"/>
        <v>28.7318</v>
      </c>
      <c r="P55" s="5"/>
      <c r="Q55" s="5"/>
      <c r="R55" s="1"/>
      <c r="S55" s="1">
        <f t="shared" si="6"/>
        <v>10.099680493390597</v>
      </c>
      <c r="T55" s="1">
        <f t="shared" si="7"/>
        <v>10.099680493390597</v>
      </c>
      <c r="U55" s="1">
        <v>36.451999999999998</v>
      </c>
      <c r="V55" s="1">
        <v>34.020800000000001</v>
      </c>
      <c r="W55" s="1">
        <v>30.7302</v>
      </c>
      <c r="X55" s="1">
        <v>30.197800000000001</v>
      </c>
      <c r="Y55" s="1">
        <v>29.593800000000002</v>
      </c>
      <c r="Z55" s="1">
        <v>29.857399999999998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7" t="s">
        <v>91</v>
      </c>
      <c r="B56" s="17" t="s">
        <v>31</v>
      </c>
      <c r="C56" s="17"/>
      <c r="D56" s="17"/>
      <c r="E56" s="17"/>
      <c r="F56" s="17"/>
      <c r="G56" s="18">
        <v>0</v>
      </c>
      <c r="H56" s="17">
        <v>40</v>
      </c>
      <c r="I56" s="17" t="s">
        <v>32</v>
      </c>
      <c r="J56" s="17"/>
      <c r="K56" s="17">
        <f t="shared" si="11"/>
        <v>0</v>
      </c>
      <c r="L56" s="17"/>
      <c r="M56" s="17"/>
      <c r="N56" s="17"/>
      <c r="O56" s="17">
        <f t="shared" si="4"/>
        <v>0</v>
      </c>
      <c r="P56" s="19"/>
      <c r="Q56" s="19"/>
      <c r="R56" s="17"/>
      <c r="S56" s="17" t="e">
        <f t="shared" si="6"/>
        <v>#DIV/0!</v>
      </c>
      <c r="T56" s="17" t="e">
        <f t="shared" si="7"/>
        <v>#DIV/0!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-0.43080000000000002</v>
      </c>
      <c r="AA56" s="17" t="s">
        <v>62</v>
      </c>
      <c r="AB56" s="17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38</v>
      </c>
      <c r="C57" s="1">
        <v>74</v>
      </c>
      <c r="D57" s="1">
        <v>40</v>
      </c>
      <c r="E57" s="1">
        <v>44</v>
      </c>
      <c r="F57" s="1">
        <v>56</v>
      </c>
      <c r="G57" s="6">
        <v>0.45</v>
      </c>
      <c r="H57" s="1">
        <v>50</v>
      </c>
      <c r="I57" s="1" t="s">
        <v>32</v>
      </c>
      <c r="J57" s="1">
        <v>42</v>
      </c>
      <c r="K57" s="1">
        <f t="shared" si="11"/>
        <v>2</v>
      </c>
      <c r="L57" s="1"/>
      <c r="M57" s="1"/>
      <c r="N57" s="1">
        <v>10</v>
      </c>
      <c r="O57" s="1">
        <f t="shared" si="4"/>
        <v>8.8000000000000007</v>
      </c>
      <c r="P57" s="5">
        <f t="shared" ref="P57:P59" si="13">10*O57-N57-F57</f>
        <v>22</v>
      </c>
      <c r="Q57" s="5"/>
      <c r="R57" s="1"/>
      <c r="S57" s="1">
        <f t="shared" si="6"/>
        <v>10</v>
      </c>
      <c r="T57" s="1">
        <f t="shared" si="7"/>
        <v>7.4999999999999991</v>
      </c>
      <c r="U57" s="1">
        <v>9.1999999999999993</v>
      </c>
      <c r="V57" s="1">
        <v>9.1999999999999993</v>
      </c>
      <c r="W57" s="1">
        <v>8.6</v>
      </c>
      <c r="X57" s="1">
        <v>8.6</v>
      </c>
      <c r="Y57" s="1">
        <v>11</v>
      </c>
      <c r="Z57" s="1">
        <v>10.4</v>
      </c>
      <c r="AA57" s="1"/>
      <c r="AB57" s="1">
        <f t="shared" si="12"/>
        <v>10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31</v>
      </c>
      <c r="C58" s="1">
        <v>56.747</v>
      </c>
      <c r="D58" s="1">
        <v>16.126000000000001</v>
      </c>
      <c r="E58" s="1">
        <v>46.238999999999997</v>
      </c>
      <c r="F58" s="1">
        <v>8.8710000000000004</v>
      </c>
      <c r="G58" s="6">
        <v>1</v>
      </c>
      <c r="H58" s="1">
        <v>40</v>
      </c>
      <c r="I58" s="1" t="s">
        <v>32</v>
      </c>
      <c r="J58" s="1">
        <v>42.8</v>
      </c>
      <c r="K58" s="1">
        <f t="shared" si="11"/>
        <v>3.4390000000000001</v>
      </c>
      <c r="L58" s="1"/>
      <c r="M58" s="1"/>
      <c r="N58" s="1"/>
      <c r="O58" s="1">
        <f t="shared" si="4"/>
        <v>9.2477999999999998</v>
      </c>
      <c r="P58" s="5">
        <f>9*O58-N58-F58</f>
        <v>74.359200000000001</v>
      </c>
      <c r="Q58" s="5"/>
      <c r="R58" s="1"/>
      <c r="S58" s="1">
        <f t="shared" si="6"/>
        <v>9</v>
      </c>
      <c r="T58" s="1">
        <f t="shared" si="7"/>
        <v>0.95925517420359441</v>
      </c>
      <c r="U58" s="1">
        <v>4.3634000000000004</v>
      </c>
      <c r="V58" s="1">
        <v>1.6202000000000001</v>
      </c>
      <c r="W58" s="1">
        <v>6.7539999999999996</v>
      </c>
      <c r="X58" s="1">
        <v>6.2412000000000001</v>
      </c>
      <c r="Y58" s="1">
        <v>2.4287999999999998</v>
      </c>
      <c r="Z58" s="1">
        <v>4.5529999999999999</v>
      </c>
      <c r="AA58" s="1"/>
      <c r="AB58" s="1">
        <f t="shared" si="12"/>
        <v>74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38</v>
      </c>
      <c r="C59" s="1">
        <v>253</v>
      </c>
      <c r="D59" s="1">
        <v>13</v>
      </c>
      <c r="E59" s="1">
        <v>243</v>
      </c>
      <c r="F59" s="1">
        <v>10</v>
      </c>
      <c r="G59" s="6">
        <v>0.4</v>
      </c>
      <c r="H59" s="1">
        <v>40</v>
      </c>
      <c r="I59" s="1" t="s">
        <v>32</v>
      </c>
      <c r="J59" s="1">
        <v>286</v>
      </c>
      <c r="K59" s="1">
        <f t="shared" si="11"/>
        <v>-43</v>
      </c>
      <c r="L59" s="1"/>
      <c r="M59" s="1"/>
      <c r="N59" s="1">
        <v>440.2</v>
      </c>
      <c r="O59" s="1">
        <f t="shared" si="4"/>
        <v>48.6</v>
      </c>
      <c r="P59" s="5">
        <f t="shared" si="13"/>
        <v>35.800000000000011</v>
      </c>
      <c r="Q59" s="5"/>
      <c r="R59" s="1"/>
      <c r="S59" s="1">
        <f t="shared" si="6"/>
        <v>10</v>
      </c>
      <c r="T59" s="1">
        <f t="shared" si="7"/>
        <v>9.2633744855967066</v>
      </c>
      <c r="U59" s="1">
        <v>53.8</v>
      </c>
      <c r="V59" s="1">
        <v>17.2</v>
      </c>
      <c r="W59" s="1">
        <v>24</v>
      </c>
      <c r="X59" s="1">
        <v>32</v>
      </c>
      <c r="Y59" s="1">
        <v>13.8</v>
      </c>
      <c r="Z59" s="1">
        <v>9.1999999999999993</v>
      </c>
      <c r="AA59" s="1"/>
      <c r="AB59" s="1">
        <f t="shared" si="12"/>
        <v>14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38</v>
      </c>
      <c r="C60" s="1">
        <v>85</v>
      </c>
      <c r="D60" s="1">
        <v>144</v>
      </c>
      <c r="E60" s="1">
        <v>64</v>
      </c>
      <c r="F60" s="1">
        <v>123</v>
      </c>
      <c r="G60" s="6">
        <v>0.4</v>
      </c>
      <c r="H60" s="1">
        <v>40</v>
      </c>
      <c r="I60" s="1" t="s">
        <v>32</v>
      </c>
      <c r="J60" s="1">
        <v>111</v>
      </c>
      <c r="K60" s="1">
        <f t="shared" si="11"/>
        <v>-47</v>
      </c>
      <c r="L60" s="1"/>
      <c r="M60" s="1"/>
      <c r="N60" s="1">
        <v>49.199999999999989</v>
      </c>
      <c r="O60" s="1">
        <f t="shared" si="4"/>
        <v>12.8</v>
      </c>
      <c r="P60" s="5"/>
      <c r="Q60" s="5"/>
      <c r="R60" s="1"/>
      <c r="S60" s="1">
        <f t="shared" si="6"/>
        <v>13.453124999999998</v>
      </c>
      <c r="T60" s="1">
        <f t="shared" si="7"/>
        <v>13.453124999999998</v>
      </c>
      <c r="U60" s="1">
        <v>21.2</v>
      </c>
      <c r="V60" s="1">
        <v>19.399999999999999</v>
      </c>
      <c r="W60" s="1">
        <v>13.8</v>
      </c>
      <c r="X60" s="1">
        <v>19.600000000000001</v>
      </c>
      <c r="Y60" s="1">
        <v>26.8</v>
      </c>
      <c r="Z60" s="1">
        <v>26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96</v>
      </c>
      <c r="B61" s="17" t="s">
        <v>31</v>
      </c>
      <c r="C61" s="17"/>
      <c r="D61" s="17"/>
      <c r="E61" s="17"/>
      <c r="F61" s="17"/>
      <c r="G61" s="18">
        <v>0</v>
      </c>
      <c r="H61" s="17">
        <v>55</v>
      </c>
      <c r="I61" s="17" t="s">
        <v>32</v>
      </c>
      <c r="J61" s="17">
        <v>8</v>
      </c>
      <c r="K61" s="17">
        <f t="shared" si="11"/>
        <v>-8</v>
      </c>
      <c r="L61" s="17"/>
      <c r="M61" s="17"/>
      <c r="N61" s="17"/>
      <c r="O61" s="17">
        <f t="shared" si="4"/>
        <v>0</v>
      </c>
      <c r="P61" s="19"/>
      <c r="Q61" s="19"/>
      <c r="R61" s="17"/>
      <c r="S61" s="17" t="e">
        <f t="shared" si="6"/>
        <v>#DIV/0!</v>
      </c>
      <c r="T61" s="17" t="e">
        <f t="shared" si="7"/>
        <v>#DIV/0!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 t="s">
        <v>62</v>
      </c>
      <c r="AB61" s="17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31</v>
      </c>
      <c r="C62" s="1">
        <v>251.029</v>
      </c>
      <c r="D62" s="1">
        <v>1.5069999999999999</v>
      </c>
      <c r="E62" s="1">
        <v>110.79900000000001</v>
      </c>
      <c r="F62" s="1">
        <v>134.27600000000001</v>
      </c>
      <c r="G62" s="6">
        <v>1</v>
      </c>
      <c r="H62" s="1">
        <v>50</v>
      </c>
      <c r="I62" s="1" t="s">
        <v>32</v>
      </c>
      <c r="J62" s="1">
        <v>103.86199999999999</v>
      </c>
      <c r="K62" s="1">
        <f t="shared" si="11"/>
        <v>6.9370000000000118</v>
      </c>
      <c r="L62" s="1"/>
      <c r="M62" s="1"/>
      <c r="N62" s="1"/>
      <c r="O62" s="1">
        <f t="shared" si="4"/>
        <v>22.159800000000001</v>
      </c>
      <c r="P62" s="5">
        <f t="shared" ref="P62:P66" si="14">10*O62-N62-F62</f>
        <v>87.322000000000003</v>
      </c>
      <c r="Q62" s="5"/>
      <c r="R62" s="1"/>
      <c r="S62" s="1">
        <f t="shared" si="6"/>
        <v>10</v>
      </c>
      <c r="T62" s="1">
        <f t="shared" si="7"/>
        <v>6.059440969683842</v>
      </c>
      <c r="U62" s="1">
        <v>13.2578</v>
      </c>
      <c r="V62" s="1">
        <v>13.0892</v>
      </c>
      <c r="W62" s="1">
        <v>23.934799999999999</v>
      </c>
      <c r="X62" s="1">
        <v>24.951799999999999</v>
      </c>
      <c r="Y62" s="1">
        <v>25.858599999999999</v>
      </c>
      <c r="Z62" s="1">
        <v>26.049399999999999</v>
      </c>
      <c r="AA62" s="1"/>
      <c r="AB62" s="1">
        <f t="shared" si="12"/>
        <v>87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31</v>
      </c>
      <c r="C63" s="1">
        <v>85.427000000000007</v>
      </c>
      <c r="D63" s="1"/>
      <c r="E63" s="1">
        <v>40.713000000000001</v>
      </c>
      <c r="F63" s="1">
        <v>40.374000000000002</v>
      </c>
      <c r="G63" s="6">
        <v>1</v>
      </c>
      <c r="H63" s="1">
        <v>50</v>
      </c>
      <c r="I63" s="1" t="s">
        <v>32</v>
      </c>
      <c r="J63" s="1">
        <v>40.585999999999999</v>
      </c>
      <c r="K63" s="1">
        <f t="shared" si="11"/>
        <v>0.12700000000000244</v>
      </c>
      <c r="L63" s="1"/>
      <c r="M63" s="1"/>
      <c r="N63" s="1"/>
      <c r="O63" s="1">
        <f t="shared" si="4"/>
        <v>8.1425999999999998</v>
      </c>
      <c r="P63" s="5">
        <f>9.5*O63-N63-F63</f>
        <v>36.980699999999992</v>
      </c>
      <c r="Q63" s="5"/>
      <c r="R63" s="1"/>
      <c r="S63" s="1">
        <f t="shared" si="6"/>
        <v>9.5</v>
      </c>
      <c r="T63" s="1">
        <f t="shared" si="7"/>
        <v>4.9583671063296739</v>
      </c>
      <c r="U63" s="1">
        <v>4.9173999999999998</v>
      </c>
      <c r="V63" s="1">
        <v>3.5482</v>
      </c>
      <c r="W63" s="1">
        <v>7.6876000000000007</v>
      </c>
      <c r="X63" s="1">
        <v>8.25</v>
      </c>
      <c r="Y63" s="1">
        <v>0.83399999999999996</v>
      </c>
      <c r="Z63" s="1">
        <v>1.8935999999999999</v>
      </c>
      <c r="AA63" s="1"/>
      <c r="AB63" s="1">
        <f t="shared" si="12"/>
        <v>37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38</v>
      </c>
      <c r="C64" s="1">
        <v>28</v>
      </c>
      <c r="D64" s="1">
        <v>30</v>
      </c>
      <c r="E64" s="1">
        <v>35</v>
      </c>
      <c r="F64" s="16">
        <f>17+F99</f>
        <v>67</v>
      </c>
      <c r="G64" s="6">
        <v>0.4</v>
      </c>
      <c r="H64" s="1">
        <v>50</v>
      </c>
      <c r="I64" s="1" t="s">
        <v>32</v>
      </c>
      <c r="J64" s="1">
        <v>34</v>
      </c>
      <c r="K64" s="1">
        <f t="shared" si="11"/>
        <v>1</v>
      </c>
      <c r="L64" s="1"/>
      <c r="M64" s="1"/>
      <c r="N64" s="1">
        <v>10</v>
      </c>
      <c r="O64" s="1">
        <f t="shared" si="4"/>
        <v>7</v>
      </c>
      <c r="P64" s="5"/>
      <c r="Q64" s="5"/>
      <c r="R64" s="1"/>
      <c r="S64" s="1">
        <f t="shared" si="6"/>
        <v>11</v>
      </c>
      <c r="T64" s="1">
        <f t="shared" si="7"/>
        <v>11</v>
      </c>
      <c r="U64" s="1">
        <v>8.8000000000000007</v>
      </c>
      <c r="V64" s="1">
        <v>9</v>
      </c>
      <c r="W64" s="1">
        <v>7</v>
      </c>
      <c r="X64" s="1">
        <v>6.8</v>
      </c>
      <c r="Y64" s="1">
        <v>8</v>
      </c>
      <c r="Z64" s="1">
        <v>7</v>
      </c>
      <c r="AA64" s="1" t="s">
        <v>100</v>
      </c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38</v>
      </c>
      <c r="C65" s="1">
        <v>857</v>
      </c>
      <c r="D65" s="1">
        <v>486</v>
      </c>
      <c r="E65" s="1">
        <v>591</v>
      </c>
      <c r="F65" s="1">
        <v>601</v>
      </c>
      <c r="G65" s="6">
        <v>0.4</v>
      </c>
      <c r="H65" s="1">
        <v>40</v>
      </c>
      <c r="I65" s="1" t="s">
        <v>32</v>
      </c>
      <c r="J65" s="1">
        <v>597</v>
      </c>
      <c r="K65" s="1">
        <f t="shared" si="11"/>
        <v>-6</v>
      </c>
      <c r="L65" s="1"/>
      <c r="M65" s="1"/>
      <c r="N65" s="1">
        <v>362.50000000000051</v>
      </c>
      <c r="O65" s="1">
        <f t="shared" si="4"/>
        <v>118.2</v>
      </c>
      <c r="P65" s="5">
        <f t="shared" si="14"/>
        <v>218.49999999999955</v>
      </c>
      <c r="Q65" s="5"/>
      <c r="R65" s="1"/>
      <c r="S65" s="1">
        <f t="shared" si="6"/>
        <v>10</v>
      </c>
      <c r="T65" s="1">
        <f t="shared" si="7"/>
        <v>8.1514382402707319</v>
      </c>
      <c r="U65" s="1">
        <v>117.4</v>
      </c>
      <c r="V65" s="1">
        <v>115.8</v>
      </c>
      <c r="W65" s="1">
        <v>115.4</v>
      </c>
      <c r="X65" s="1">
        <v>118.4</v>
      </c>
      <c r="Y65" s="1">
        <v>145.19999999999999</v>
      </c>
      <c r="Z65" s="1">
        <v>143</v>
      </c>
      <c r="AA65" s="1"/>
      <c r="AB65" s="1">
        <f t="shared" si="12"/>
        <v>87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38</v>
      </c>
      <c r="C66" s="1">
        <v>646</v>
      </c>
      <c r="D66" s="1">
        <v>390</v>
      </c>
      <c r="E66" s="1">
        <v>722</v>
      </c>
      <c r="F66" s="1">
        <v>222</v>
      </c>
      <c r="G66" s="6">
        <v>0.4</v>
      </c>
      <c r="H66" s="1">
        <v>40</v>
      </c>
      <c r="I66" s="1" t="s">
        <v>32</v>
      </c>
      <c r="J66" s="1">
        <v>805</v>
      </c>
      <c r="K66" s="1">
        <f t="shared" si="11"/>
        <v>-83</v>
      </c>
      <c r="L66" s="1"/>
      <c r="M66" s="1"/>
      <c r="N66" s="1">
        <v>245.60000000000011</v>
      </c>
      <c r="O66" s="1">
        <f t="shared" si="4"/>
        <v>144.4</v>
      </c>
      <c r="P66" s="5">
        <f t="shared" si="14"/>
        <v>976.39999999999986</v>
      </c>
      <c r="Q66" s="5"/>
      <c r="R66" s="1"/>
      <c r="S66" s="1">
        <f t="shared" si="6"/>
        <v>10</v>
      </c>
      <c r="T66" s="1">
        <f t="shared" si="7"/>
        <v>3.2382271468144053</v>
      </c>
      <c r="U66" s="1">
        <v>91.4</v>
      </c>
      <c r="V66" s="1">
        <v>92.2</v>
      </c>
      <c r="W66" s="1">
        <v>99.8</v>
      </c>
      <c r="X66" s="1">
        <v>101</v>
      </c>
      <c r="Y66" s="1">
        <v>92.8</v>
      </c>
      <c r="Z66" s="1">
        <v>92.2</v>
      </c>
      <c r="AA66" s="1"/>
      <c r="AB66" s="1">
        <f t="shared" si="12"/>
        <v>391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103</v>
      </c>
      <c r="B67" s="17" t="s">
        <v>31</v>
      </c>
      <c r="C67" s="17"/>
      <c r="D67" s="17"/>
      <c r="E67" s="17"/>
      <c r="F67" s="17"/>
      <c r="G67" s="18">
        <v>0</v>
      </c>
      <c r="H67" s="17" t="e">
        <v>#N/A</v>
      </c>
      <c r="I67" s="17" t="s">
        <v>32</v>
      </c>
      <c r="J67" s="17"/>
      <c r="K67" s="17">
        <f t="shared" si="11"/>
        <v>0</v>
      </c>
      <c r="L67" s="17"/>
      <c r="M67" s="17"/>
      <c r="N67" s="17"/>
      <c r="O67" s="17">
        <f t="shared" si="4"/>
        <v>0</v>
      </c>
      <c r="P67" s="19"/>
      <c r="Q67" s="19"/>
      <c r="R67" s="17"/>
      <c r="S67" s="17" t="e">
        <f t="shared" si="6"/>
        <v>#DIV/0!</v>
      </c>
      <c r="T67" s="17" t="e">
        <f t="shared" si="7"/>
        <v>#DIV/0!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 t="s">
        <v>62</v>
      </c>
      <c r="AB67" s="17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31</v>
      </c>
      <c r="C68" s="1">
        <v>238.33099999999999</v>
      </c>
      <c r="D68" s="1">
        <v>78.003</v>
      </c>
      <c r="E68" s="1">
        <v>149.267</v>
      </c>
      <c r="F68" s="1">
        <v>126.548</v>
      </c>
      <c r="G68" s="6">
        <v>1</v>
      </c>
      <c r="H68" s="1">
        <v>40</v>
      </c>
      <c r="I68" s="1" t="s">
        <v>32</v>
      </c>
      <c r="J68" s="1">
        <v>138.92099999999999</v>
      </c>
      <c r="K68" s="1">
        <f t="shared" si="11"/>
        <v>10.346000000000004</v>
      </c>
      <c r="L68" s="1"/>
      <c r="M68" s="1"/>
      <c r="N68" s="1">
        <v>76.15260000000012</v>
      </c>
      <c r="O68" s="1">
        <f t="shared" si="4"/>
        <v>29.853400000000001</v>
      </c>
      <c r="P68" s="5">
        <f t="shared" ref="P68:P69" si="15">10*O68-N68-F68</f>
        <v>95.83339999999987</v>
      </c>
      <c r="Q68" s="5"/>
      <c r="R68" s="1"/>
      <c r="S68" s="1">
        <f t="shared" si="6"/>
        <v>10</v>
      </c>
      <c r="T68" s="1">
        <f t="shared" si="7"/>
        <v>6.789866480869855</v>
      </c>
      <c r="U68" s="1">
        <v>28.724599999999999</v>
      </c>
      <c r="V68" s="1">
        <v>26.796399999999998</v>
      </c>
      <c r="W68" s="1">
        <v>32.012799999999999</v>
      </c>
      <c r="X68" s="1">
        <v>31.838999999999999</v>
      </c>
      <c r="Y68" s="1">
        <v>31.2834</v>
      </c>
      <c r="Z68" s="1">
        <v>31.921199999999999</v>
      </c>
      <c r="AA68" s="1"/>
      <c r="AB68" s="1">
        <f t="shared" si="12"/>
        <v>96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31</v>
      </c>
      <c r="C69" s="1">
        <v>288.44099999999997</v>
      </c>
      <c r="D69" s="1">
        <v>64.649000000000001</v>
      </c>
      <c r="E69" s="1">
        <v>135.559</v>
      </c>
      <c r="F69" s="1">
        <v>179.72900000000001</v>
      </c>
      <c r="G69" s="6">
        <v>1</v>
      </c>
      <c r="H69" s="1">
        <v>40</v>
      </c>
      <c r="I69" s="1" t="s">
        <v>32</v>
      </c>
      <c r="J69" s="1">
        <v>127.074</v>
      </c>
      <c r="K69" s="1">
        <f t="shared" si="11"/>
        <v>8.4849999999999994</v>
      </c>
      <c r="L69" s="1"/>
      <c r="M69" s="1"/>
      <c r="N69" s="1">
        <v>21.663999999999991</v>
      </c>
      <c r="O69" s="1">
        <f t="shared" si="4"/>
        <v>27.111799999999999</v>
      </c>
      <c r="P69" s="5">
        <f t="shared" si="15"/>
        <v>69.724999999999994</v>
      </c>
      <c r="Q69" s="5"/>
      <c r="R69" s="1"/>
      <c r="S69" s="1">
        <f t="shared" si="6"/>
        <v>10</v>
      </c>
      <c r="T69" s="1">
        <f t="shared" si="7"/>
        <v>7.4282415774681141</v>
      </c>
      <c r="U69" s="1">
        <v>26.428000000000001</v>
      </c>
      <c r="V69" s="1">
        <v>24.809200000000001</v>
      </c>
      <c r="W69" s="1">
        <v>34.689599999999999</v>
      </c>
      <c r="X69" s="1">
        <v>35.822400000000002</v>
      </c>
      <c r="Y69" s="1">
        <v>26.491199999999999</v>
      </c>
      <c r="Z69" s="1">
        <v>25.878</v>
      </c>
      <c r="AA69" s="1"/>
      <c r="AB69" s="1">
        <f t="shared" si="12"/>
        <v>70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106</v>
      </c>
      <c r="B70" s="17" t="s">
        <v>31</v>
      </c>
      <c r="C70" s="17"/>
      <c r="D70" s="17"/>
      <c r="E70" s="17"/>
      <c r="F70" s="17"/>
      <c r="G70" s="18">
        <v>0</v>
      </c>
      <c r="H70" s="17">
        <v>30</v>
      </c>
      <c r="I70" s="17" t="s">
        <v>32</v>
      </c>
      <c r="J70" s="17"/>
      <c r="K70" s="17">
        <f t="shared" ref="K70:K99" si="16">E70-J70</f>
        <v>0</v>
      </c>
      <c r="L70" s="17"/>
      <c r="M70" s="17"/>
      <c r="N70" s="17"/>
      <c r="O70" s="17">
        <f t="shared" si="4"/>
        <v>0</v>
      </c>
      <c r="P70" s="19"/>
      <c r="Q70" s="19"/>
      <c r="R70" s="17"/>
      <c r="S70" s="17" t="e">
        <f t="shared" si="6"/>
        <v>#DIV/0!</v>
      </c>
      <c r="T70" s="17" t="e">
        <f t="shared" si="7"/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62</v>
      </c>
      <c r="AB70" s="17">
        <f t="shared" ref="AB70:AB99" si="17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38</v>
      </c>
      <c r="C71" s="1">
        <v>14</v>
      </c>
      <c r="D71" s="1">
        <v>12</v>
      </c>
      <c r="E71" s="1">
        <v>14</v>
      </c>
      <c r="F71" s="1"/>
      <c r="G71" s="6">
        <v>0.6</v>
      </c>
      <c r="H71" s="1" t="e">
        <v>#N/A</v>
      </c>
      <c r="I71" s="1" t="s">
        <v>32</v>
      </c>
      <c r="J71" s="1">
        <v>16</v>
      </c>
      <c r="K71" s="1">
        <f t="shared" si="16"/>
        <v>-2</v>
      </c>
      <c r="L71" s="1"/>
      <c r="M71" s="1"/>
      <c r="N71" s="1"/>
      <c r="O71" s="1">
        <f t="shared" ref="O71:O99" si="18">E71/5</f>
        <v>2.8</v>
      </c>
      <c r="P71" s="5">
        <f>9*O71-N71-F71</f>
        <v>25.2</v>
      </c>
      <c r="Q71" s="5"/>
      <c r="R71" s="1"/>
      <c r="S71" s="1">
        <f t="shared" ref="S71:S99" si="19">(F71+N71+P71)/O71</f>
        <v>9</v>
      </c>
      <c r="T71" s="1">
        <f t="shared" ref="T71:T99" si="20">(F71+N71)/O71</f>
        <v>0</v>
      </c>
      <c r="U71" s="1">
        <v>2</v>
      </c>
      <c r="V71" s="1">
        <v>1.8</v>
      </c>
      <c r="W71" s="1">
        <v>2</v>
      </c>
      <c r="X71" s="1">
        <v>1.4</v>
      </c>
      <c r="Y71" s="1">
        <v>1.8</v>
      </c>
      <c r="Z71" s="1">
        <v>2.6</v>
      </c>
      <c r="AA71" s="1"/>
      <c r="AB71" s="1">
        <f t="shared" si="17"/>
        <v>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108</v>
      </c>
      <c r="B72" s="17" t="s">
        <v>38</v>
      </c>
      <c r="C72" s="17"/>
      <c r="D72" s="17"/>
      <c r="E72" s="17"/>
      <c r="F72" s="17"/>
      <c r="G72" s="18">
        <v>0</v>
      </c>
      <c r="H72" s="17">
        <v>50</v>
      </c>
      <c r="I72" s="17" t="s">
        <v>32</v>
      </c>
      <c r="J72" s="17"/>
      <c r="K72" s="17">
        <f t="shared" si="16"/>
        <v>0</v>
      </c>
      <c r="L72" s="17"/>
      <c r="M72" s="17"/>
      <c r="N72" s="17"/>
      <c r="O72" s="17">
        <f t="shared" si="18"/>
        <v>0</v>
      </c>
      <c r="P72" s="19"/>
      <c r="Q72" s="19"/>
      <c r="R72" s="17"/>
      <c r="S72" s="17" t="e">
        <f t="shared" si="19"/>
        <v>#DIV/0!</v>
      </c>
      <c r="T72" s="17" t="e">
        <f t="shared" si="20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62</v>
      </c>
      <c r="AB72" s="17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109</v>
      </c>
      <c r="B73" s="17" t="s">
        <v>38</v>
      </c>
      <c r="C73" s="17"/>
      <c r="D73" s="17"/>
      <c r="E73" s="17">
        <v>-1</v>
      </c>
      <c r="F73" s="17"/>
      <c r="G73" s="18">
        <v>0</v>
      </c>
      <c r="H73" s="17">
        <v>50</v>
      </c>
      <c r="I73" s="17" t="s">
        <v>32</v>
      </c>
      <c r="J73" s="17"/>
      <c r="K73" s="17">
        <f t="shared" si="16"/>
        <v>-1</v>
      </c>
      <c r="L73" s="17"/>
      <c r="M73" s="17"/>
      <c r="N73" s="17"/>
      <c r="O73" s="17">
        <f t="shared" si="18"/>
        <v>-0.2</v>
      </c>
      <c r="P73" s="19"/>
      <c r="Q73" s="19"/>
      <c r="R73" s="17"/>
      <c r="S73" s="17">
        <f t="shared" si="19"/>
        <v>0</v>
      </c>
      <c r="T73" s="17">
        <f t="shared" si="20"/>
        <v>0</v>
      </c>
      <c r="U73" s="17">
        <v>0</v>
      </c>
      <c r="V73" s="17">
        <v>0</v>
      </c>
      <c r="W73" s="17">
        <v>-0.4</v>
      </c>
      <c r="X73" s="17">
        <v>-0.4</v>
      </c>
      <c r="Y73" s="17">
        <v>0</v>
      </c>
      <c r="Z73" s="17">
        <v>0</v>
      </c>
      <c r="AA73" s="17" t="s">
        <v>62</v>
      </c>
      <c r="AB73" s="17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110</v>
      </c>
      <c r="B74" s="17" t="s">
        <v>38</v>
      </c>
      <c r="C74" s="17"/>
      <c r="D74" s="17"/>
      <c r="E74" s="17"/>
      <c r="F74" s="17"/>
      <c r="G74" s="18">
        <v>0</v>
      </c>
      <c r="H74" s="17">
        <v>30</v>
      </c>
      <c r="I74" s="17" t="s">
        <v>32</v>
      </c>
      <c r="J74" s="17"/>
      <c r="K74" s="17">
        <f t="shared" si="16"/>
        <v>0</v>
      </c>
      <c r="L74" s="17"/>
      <c r="M74" s="17"/>
      <c r="N74" s="17"/>
      <c r="O74" s="17">
        <f t="shared" si="18"/>
        <v>0</v>
      </c>
      <c r="P74" s="19"/>
      <c r="Q74" s="19"/>
      <c r="R74" s="17"/>
      <c r="S74" s="17" t="e">
        <f t="shared" si="19"/>
        <v>#DIV/0!</v>
      </c>
      <c r="T74" s="17" t="e">
        <f t="shared" si="20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 t="s">
        <v>62</v>
      </c>
      <c r="AB74" s="17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38</v>
      </c>
      <c r="C75" s="1">
        <v>16</v>
      </c>
      <c r="D75" s="1">
        <v>12</v>
      </c>
      <c r="E75" s="1">
        <v>12</v>
      </c>
      <c r="F75" s="1">
        <v>12</v>
      </c>
      <c r="G75" s="6">
        <v>0.6</v>
      </c>
      <c r="H75" s="1">
        <v>55</v>
      </c>
      <c r="I75" s="1" t="s">
        <v>32</v>
      </c>
      <c r="J75" s="1">
        <v>12</v>
      </c>
      <c r="K75" s="1">
        <f t="shared" si="16"/>
        <v>0</v>
      </c>
      <c r="L75" s="1"/>
      <c r="M75" s="1"/>
      <c r="N75" s="1"/>
      <c r="O75" s="1">
        <f t="shared" si="18"/>
        <v>2.4</v>
      </c>
      <c r="P75" s="5">
        <f>10*O75-N75-F75</f>
        <v>12</v>
      </c>
      <c r="Q75" s="5"/>
      <c r="R75" s="1"/>
      <c r="S75" s="1">
        <f t="shared" si="19"/>
        <v>10</v>
      </c>
      <c r="T75" s="1">
        <f t="shared" si="20"/>
        <v>5</v>
      </c>
      <c r="U75" s="1">
        <v>1.8</v>
      </c>
      <c r="V75" s="1">
        <v>2</v>
      </c>
      <c r="W75" s="1">
        <v>1.2</v>
      </c>
      <c r="X75" s="1">
        <v>0.6</v>
      </c>
      <c r="Y75" s="1">
        <v>1.8</v>
      </c>
      <c r="Z75" s="1">
        <v>2.6</v>
      </c>
      <c r="AA75" s="1"/>
      <c r="AB75" s="1">
        <f t="shared" si="17"/>
        <v>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112</v>
      </c>
      <c r="B76" s="17" t="s">
        <v>38</v>
      </c>
      <c r="C76" s="17"/>
      <c r="D76" s="17"/>
      <c r="E76" s="17"/>
      <c r="F76" s="17"/>
      <c r="G76" s="18">
        <v>0</v>
      </c>
      <c r="H76" s="17">
        <v>40</v>
      </c>
      <c r="I76" s="17" t="s">
        <v>32</v>
      </c>
      <c r="J76" s="17"/>
      <c r="K76" s="17">
        <f t="shared" si="16"/>
        <v>0</v>
      </c>
      <c r="L76" s="17"/>
      <c r="M76" s="17"/>
      <c r="N76" s="17"/>
      <c r="O76" s="17">
        <f t="shared" si="18"/>
        <v>0</v>
      </c>
      <c r="P76" s="19"/>
      <c r="Q76" s="19"/>
      <c r="R76" s="17"/>
      <c r="S76" s="17" t="e">
        <f t="shared" si="19"/>
        <v>#DIV/0!</v>
      </c>
      <c r="T76" s="17" t="e">
        <f t="shared" si="20"/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62</v>
      </c>
      <c r="AB76" s="17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113</v>
      </c>
      <c r="B77" s="17" t="s">
        <v>38</v>
      </c>
      <c r="C77" s="17"/>
      <c r="D77" s="17"/>
      <c r="E77" s="17"/>
      <c r="F77" s="17"/>
      <c r="G77" s="18">
        <v>0</v>
      </c>
      <c r="H77" s="17" t="e">
        <v>#N/A</v>
      </c>
      <c r="I77" s="17" t="s">
        <v>32</v>
      </c>
      <c r="J77" s="17"/>
      <c r="K77" s="17">
        <f t="shared" si="16"/>
        <v>0</v>
      </c>
      <c r="L77" s="17"/>
      <c r="M77" s="17"/>
      <c r="N77" s="17"/>
      <c r="O77" s="17">
        <f t="shared" si="18"/>
        <v>0</v>
      </c>
      <c r="P77" s="19"/>
      <c r="Q77" s="19"/>
      <c r="R77" s="17"/>
      <c r="S77" s="17" t="e">
        <f t="shared" si="19"/>
        <v>#DIV/0!</v>
      </c>
      <c r="T77" s="17" t="e">
        <f t="shared" si="20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62</v>
      </c>
      <c r="AB77" s="17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114</v>
      </c>
      <c r="B78" s="17" t="s">
        <v>38</v>
      </c>
      <c r="C78" s="17"/>
      <c r="D78" s="17"/>
      <c r="E78" s="17"/>
      <c r="F78" s="17"/>
      <c r="G78" s="18">
        <v>0</v>
      </c>
      <c r="H78" s="17" t="e">
        <v>#N/A</v>
      </c>
      <c r="I78" s="17" t="s">
        <v>32</v>
      </c>
      <c r="J78" s="17"/>
      <c r="K78" s="17">
        <f t="shared" si="16"/>
        <v>0</v>
      </c>
      <c r="L78" s="17"/>
      <c r="M78" s="17"/>
      <c r="N78" s="17"/>
      <c r="O78" s="17">
        <f t="shared" si="18"/>
        <v>0</v>
      </c>
      <c r="P78" s="19"/>
      <c r="Q78" s="19"/>
      <c r="R78" s="17"/>
      <c r="S78" s="17" t="e">
        <f t="shared" si="19"/>
        <v>#DIV/0!</v>
      </c>
      <c r="T78" s="17" t="e">
        <f t="shared" si="20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-0.4</v>
      </c>
      <c r="Z78" s="17">
        <v>-0.4</v>
      </c>
      <c r="AA78" s="17" t="s">
        <v>62</v>
      </c>
      <c r="AB78" s="17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115</v>
      </c>
      <c r="B79" s="17" t="s">
        <v>38</v>
      </c>
      <c r="C79" s="17"/>
      <c r="D79" s="17"/>
      <c r="E79" s="17"/>
      <c r="F79" s="17"/>
      <c r="G79" s="18">
        <v>0</v>
      </c>
      <c r="H79" s="17">
        <v>60</v>
      </c>
      <c r="I79" s="17" t="s">
        <v>32</v>
      </c>
      <c r="J79" s="17"/>
      <c r="K79" s="17">
        <f t="shared" si="16"/>
        <v>0</v>
      </c>
      <c r="L79" s="17"/>
      <c r="M79" s="17"/>
      <c r="N79" s="17"/>
      <c r="O79" s="17">
        <f t="shared" si="18"/>
        <v>0</v>
      </c>
      <c r="P79" s="19"/>
      <c r="Q79" s="19"/>
      <c r="R79" s="17"/>
      <c r="S79" s="17" t="e">
        <f t="shared" si="19"/>
        <v>#DIV/0!</v>
      </c>
      <c r="T79" s="17" t="e">
        <f t="shared" si="20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-0.6</v>
      </c>
      <c r="Z79" s="17">
        <v>-0.6</v>
      </c>
      <c r="AA79" s="17" t="s">
        <v>62</v>
      </c>
      <c r="AB79" s="17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116</v>
      </c>
      <c r="B80" s="17" t="s">
        <v>38</v>
      </c>
      <c r="C80" s="17">
        <v>43</v>
      </c>
      <c r="D80" s="17"/>
      <c r="E80" s="17"/>
      <c r="F80" s="17"/>
      <c r="G80" s="18">
        <v>0</v>
      </c>
      <c r="H80" s="17">
        <v>60</v>
      </c>
      <c r="I80" s="17" t="s">
        <v>32</v>
      </c>
      <c r="J80" s="17"/>
      <c r="K80" s="17">
        <f t="shared" si="16"/>
        <v>0</v>
      </c>
      <c r="L80" s="17"/>
      <c r="M80" s="17"/>
      <c r="N80" s="17"/>
      <c r="O80" s="17">
        <f t="shared" si="18"/>
        <v>0</v>
      </c>
      <c r="P80" s="19">
        <f t="shared" ref="P80" si="21">10*O80-N80-F80</f>
        <v>0</v>
      </c>
      <c r="Q80" s="19"/>
      <c r="R80" s="17"/>
      <c r="S80" s="17" t="e">
        <f t="shared" si="19"/>
        <v>#DIV/0!</v>
      </c>
      <c r="T80" s="17" t="e">
        <f t="shared" si="20"/>
        <v>#DIV/0!</v>
      </c>
      <c r="U80" s="17">
        <v>-0.2</v>
      </c>
      <c r="V80" s="17">
        <v>-0.2</v>
      </c>
      <c r="W80" s="17">
        <v>-0.2</v>
      </c>
      <c r="X80" s="17">
        <v>-0.2</v>
      </c>
      <c r="Y80" s="17">
        <v>0</v>
      </c>
      <c r="Z80" s="17">
        <v>0</v>
      </c>
      <c r="AA80" s="25" t="s">
        <v>143</v>
      </c>
      <c r="AB80" s="17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31</v>
      </c>
      <c r="C81" s="1">
        <v>159.44300000000001</v>
      </c>
      <c r="D81" s="1"/>
      <c r="E81" s="1">
        <v>34.74</v>
      </c>
      <c r="F81" s="1">
        <v>113.92400000000001</v>
      </c>
      <c r="G81" s="6">
        <v>1</v>
      </c>
      <c r="H81" s="1">
        <v>55</v>
      </c>
      <c r="I81" s="1" t="s">
        <v>32</v>
      </c>
      <c r="J81" s="1">
        <v>34.85</v>
      </c>
      <c r="K81" s="1">
        <f t="shared" si="16"/>
        <v>-0.10999999999999943</v>
      </c>
      <c r="L81" s="1"/>
      <c r="M81" s="1"/>
      <c r="N81" s="1"/>
      <c r="O81" s="1">
        <f t="shared" si="18"/>
        <v>6.9480000000000004</v>
      </c>
      <c r="P81" s="5"/>
      <c r="Q81" s="5"/>
      <c r="R81" s="1"/>
      <c r="S81" s="1">
        <f t="shared" si="19"/>
        <v>16.396660909614276</v>
      </c>
      <c r="T81" s="1">
        <f t="shared" si="20"/>
        <v>16.396660909614276</v>
      </c>
      <c r="U81" s="1">
        <v>6.7120000000000006</v>
      </c>
      <c r="V81" s="1">
        <v>7.2468000000000004</v>
      </c>
      <c r="W81" s="1">
        <v>4.5692000000000004</v>
      </c>
      <c r="X81" s="1">
        <v>4.3688000000000002</v>
      </c>
      <c r="Y81" s="1">
        <v>9.2148000000000003</v>
      </c>
      <c r="Z81" s="1">
        <v>14.123200000000001</v>
      </c>
      <c r="AA81" s="15" t="s">
        <v>43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31</v>
      </c>
      <c r="C82" s="1">
        <v>64.959999999999994</v>
      </c>
      <c r="D82" s="1"/>
      <c r="E82" s="1"/>
      <c r="F82" s="1">
        <v>64.959999999999994</v>
      </c>
      <c r="G82" s="6">
        <v>1</v>
      </c>
      <c r="H82" s="1" t="e">
        <v>#N/A</v>
      </c>
      <c r="I82" s="1" t="s">
        <v>119</v>
      </c>
      <c r="J82" s="1"/>
      <c r="K82" s="1">
        <f t="shared" si="16"/>
        <v>0</v>
      </c>
      <c r="L82" s="1"/>
      <c r="M82" s="1"/>
      <c r="N82" s="1"/>
      <c r="O82" s="1">
        <f t="shared" si="18"/>
        <v>0</v>
      </c>
      <c r="P82" s="5"/>
      <c r="Q82" s="5"/>
      <c r="R82" s="1"/>
      <c r="S82" s="1" t="e">
        <f t="shared" si="19"/>
        <v>#DIV/0!</v>
      </c>
      <c r="T82" s="1" t="e">
        <f t="shared" si="20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23" t="s">
        <v>35</v>
      </c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38</v>
      </c>
      <c r="C83" s="1">
        <v>19</v>
      </c>
      <c r="D83" s="1">
        <v>10</v>
      </c>
      <c r="E83" s="1">
        <v>4</v>
      </c>
      <c r="F83" s="1">
        <v>23</v>
      </c>
      <c r="G83" s="6">
        <v>0.4</v>
      </c>
      <c r="H83" s="1">
        <v>55</v>
      </c>
      <c r="I83" s="1" t="s">
        <v>32</v>
      </c>
      <c r="J83" s="1">
        <v>4</v>
      </c>
      <c r="K83" s="1">
        <f t="shared" si="16"/>
        <v>0</v>
      </c>
      <c r="L83" s="1"/>
      <c r="M83" s="1"/>
      <c r="N83" s="1"/>
      <c r="O83" s="1">
        <f t="shared" si="18"/>
        <v>0.8</v>
      </c>
      <c r="P83" s="5"/>
      <c r="Q83" s="5"/>
      <c r="R83" s="1"/>
      <c r="S83" s="1">
        <f t="shared" si="19"/>
        <v>28.75</v>
      </c>
      <c r="T83" s="1">
        <f t="shared" si="20"/>
        <v>28.75</v>
      </c>
      <c r="U83" s="1">
        <v>1.6</v>
      </c>
      <c r="V83" s="1">
        <v>2.2000000000000002</v>
      </c>
      <c r="W83" s="1">
        <v>1.2</v>
      </c>
      <c r="X83" s="1">
        <v>0.4</v>
      </c>
      <c r="Y83" s="1">
        <v>2.2000000000000002</v>
      </c>
      <c r="Z83" s="1">
        <v>3</v>
      </c>
      <c r="AA83" s="15" t="s">
        <v>43</v>
      </c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31</v>
      </c>
      <c r="C84" s="1">
        <v>197.148</v>
      </c>
      <c r="D84" s="1">
        <v>0.114</v>
      </c>
      <c r="E84" s="1">
        <v>59.362000000000002</v>
      </c>
      <c r="F84" s="1">
        <v>119.15</v>
      </c>
      <c r="G84" s="6">
        <v>1</v>
      </c>
      <c r="H84" s="1">
        <v>55</v>
      </c>
      <c r="I84" s="1" t="s">
        <v>32</v>
      </c>
      <c r="J84" s="1">
        <v>55.892000000000003</v>
      </c>
      <c r="K84" s="1">
        <f t="shared" si="16"/>
        <v>3.4699999999999989</v>
      </c>
      <c r="L84" s="1"/>
      <c r="M84" s="1"/>
      <c r="N84" s="1"/>
      <c r="O84" s="1">
        <f t="shared" si="18"/>
        <v>11.872400000000001</v>
      </c>
      <c r="P84" s="5"/>
      <c r="Q84" s="5"/>
      <c r="R84" s="1"/>
      <c r="S84" s="1">
        <f t="shared" si="19"/>
        <v>10.035881540379368</v>
      </c>
      <c r="T84" s="1">
        <f t="shared" si="20"/>
        <v>10.035881540379368</v>
      </c>
      <c r="U84" s="1">
        <v>12.107200000000001</v>
      </c>
      <c r="V84" s="1">
        <v>11.526</v>
      </c>
      <c r="W84" s="1">
        <v>4.9009999999999998</v>
      </c>
      <c r="X84" s="1">
        <v>4.0289999999999999</v>
      </c>
      <c r="Y84" s="1">
        <v>12.766400000000001</v>
      </c>
      <c r="Z84" s="1">
        <v>19.128799999999998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122</v>
      </c>
      <c r="B85" s="17" t="s">
        <v>38</v>
      </c>
      <c r="C85" s="17"/>
      <c r="D85" s="17"/>
      <c r="E85" s="17"/>
      <c r="F85" s="17"/>
      <c r="G85" s="18">
        <v>0</v>
      </c>
      <c r="H85" s="17">
        <v>55</v>
      </c>
      <c r="I85" s="17" t="s">
        <v>32</v>
      </c>
      <c r="J85" s="17"/>
      <c r="K85" s="17">
        <f t="shared" si="16"/>
        <v>0</v>
      </c>
      <c r="L85" s="17"/>
      <c r="M85" s="17"/>
      <c r="N85" s="17"/>
      <c r="O85" s="17">
        <f t="shared" si="18"/>
        <v>0</v>
      </c>
      <c r="P85" s="19"/>
      <c r="Q85" s="19"/>
      <c r="R85" s="17"/>
      <c r="S85" s="17" t="e">
        <f t="shared" si="19"/>
        <v>#DIV/0!</v>
      </c>
      <c r="T85" s="17" t="e">
        <f t="shared" si="20"/>
        <v>#DIV/0!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 t="s">
        <v>62</v>
      </c>
      <c r="AB85" s="17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38</v>
      </c>
      <c r="C86" s="1">
        <v>37</v>
      </c>
      <c r="D86" s="1"/>
      <c r="E86" s="1">
        <v>2</v>
      </c>
      <c r="F86" s="1"/>
      <c r="G86" s="6">
        <v>0.4</v>
      </c>
      <c r="H86" s="1">
        <v>55</v>
      </c>
      <c r="I86" s="1" t="s">
        <v>32</v>
      </c>
      <c r="J86" s="1">
        <v>2</v>
      </c>
      <c r="K86" s="1">
        <f t="shared" si="16"/>
        <v>0</v>
      </c>
      <c r="L86" s="1"/>
      <c r="M86" s="1"/>
      <c r="N86" s="1"/>
      <c r="O86" s="1">
        <f t="shared" si="18"/>
        <v>0.4</v>
      </c>
      <c r="P86" s="5">
        <v>15</v>
      </c>
      <c r="Q86" s="5"/>
      <c r="R86" s="1"/>
      <c r="S86" s="1">
        <f t="shared" si="19"/>
        <v>37.5</v>
      </c>
      <c r="T86" s="1">
        <f t="shared" si="20"/>
        <v>0</v>
      </c>
      <c r="U86" s="1">
        <v>1.4</v>
      </c>
      <c r="V86" s="1">
        <v>1.2</v>
      </c>
      <c r="W86" s="1">
        <v>2.4</v>
      </c>
      <c r="X86" s="1">
        <v>3.2</v>
      </c>
      <c r="Y86" s="1">
        <v>3.2</v>
      </c>
      <c r="Z86" s="1">
        <v>3.6</v>
      </c>
      <c r="AA86" s="10" t="s">
        <v>145</v>
      </c>
      <c r="AB86" s="1">
        <f t="shared" si="17"/>
        <v>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124</v>
      </c>
      <c r="B87" s="17" t="s">
        <v>31</v>
      </c>
      <c r="C87" s="17"/>
      <c r="D87" s="17"/>
      <c r="E87" s="17"/>
      <c r="F87" s="17"/>
      <c r="G87" s="18">
        <v>0</v>
      </c>
      <c r="H87" s="17">
        <v>50</v>
      </c>
      <c r="I87" s="17" t="s">
        <v>32</v>
      </c>
      <c r="J87" s="17"/>
      <c r="K87" s="17">
        <f t="shared" si="16"/>
        <v>0</v>
      </c>
      <c r="L87" s="17"/>
      <c r="M87" s="17"/>
      <c r="N87" s="17"/>
      <c r="O87" s="17">
        <f t="shared" si="18"/>
        <v>0</v>
      </c>
      <c r="P87" s="19"/>
      <c r="Q87" s="19"/>
      <c r="R87" s="17"/>
      <c r="S87" s="17" t="e">
        <f t="shared" si="19"/>
        <v>#DIV/0!</v>
      </c>
      <c r="T87" s="17" t="e">
        <f t="shared" si="20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 t="s">
        <v>62</v>
      </c>
      <c r="AB87" s="17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31</v>
      </c>
      <c r="C88" s="1">
        <v>361.93599999999998</v>
      </c>
      <c r="D88" s="1"/>
      <c r="E88" s="16">
        <f>185.068+E20</f>
        <v>274.68799999999999</v>
      </c>
      <c r="F88" s="16">
        <f>155.226+F20</f>
        <v>75.350999999999999</v>
      </c>
      <c r="G88" s="6">
        <v>1</v>
      </c>
      <c r="H88" s="1" t="e">
        <v>#N/A</v>
      </c>
      <c r="I88" s="1" t="s">
        <v>32</v>
      </c>
      <c r="J88" s="1">
        <v>186.91399999999999</v>
      </c>
      <c r="K88" s="1">
        <f t="shared" si="16"/>
        <v>87.774000000000001</v>
      </c>
      <c r="L88" s="1"/>
      <c r="M88" s="1"/>
      <c r="N88" s="1"/>
      <c r="O88" s="1">
        <f t="shared" si="18"/>
        <v>54.937599999999996</v>
      </c>
      <c r="P88" s="5">
        <f t="shared" ref="P88:P89" si="22">10*O88-N88-F88</f>
        <v>474.02499999999998</v>
      </c>
      <c r="Q88" s="5"/>
      <c r="R88" s="1"/>
      <c r="S88" s="1">
        <f t="shared" si="19"/>
        <v>10</v>
      </c>
      <c r="T88" s="1">
        <f t="shared" si="20"/>
        <v>1.3715742952003729</v>
      </c>
      <c r="U88" s="1">
        <v>21.988</v>
      </c>
      <c r="V88" s="1">
        <v>18.959599999999998</v>
      </c>
      <c r="W88" s="1">
        <v>12.529199999999999</v>
      </c>
      <c r="X88" s="1">
        <v>28.466000000000001</v>
      </c>
      <c r="Y88" s="1">
        <v>0.502</v>
      </c>
      <c r="Z88" s="1">
        <v>0</v>
      </c>
      <c r="AA88" s="10" t="s">
        <v>146</v>
      </c>
      <c r="AB88" s="1">
        <f t="shared" si="17"/>
        <v>474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126</v>
      </c>
      <c r="B89" s="17" t="s">
        <v>38</v>
      </c>
      <c r="C89" s="17">
        <v>20</v>
      </c>
      <c r="D89" s="17"/>
      <c r="E89" s="17"/>
      <c r="F89" s="17"/>
      <c r="G89" s="18">
        <v>0</v>
      </c>
      <c r="H89" s="17">
        <v>30</v>
      </c>
      <c r="I89" s="17" t="s">
        <v>32</v>
      </c>
      <c r="J89" s="17"/>
      <c r="K89" s="17">
        <f t="shared" si="16"/>
        <v>0</v>
      </c>
      <c r="L89" s="17"/>
      <c r="M89" s="17"/>
      <c r="N89" s="17"/>
      <c r="O89" s="17">
        <f t="shared" si="18"/>
        <v>0</v>
      </c>
      <c r="P89" s="19">
        <f t="shared" si="22"/>
        <v>0</v>
      </c>
      <c r="Q89" s="19"/>
      <c r="R89" s="17"/>
      <c r="S89" s="17" t="e">
        <f t="shared" si="19"/>
        <v>#DIV/0!</v>
      </c>
      <c r="T89" s="17" t="e">
        <f t="shared" si="20"/>
        <v>#DIV/0!</v>
      </c>
      <c r="U89" s="17">
        <v>1.8</v>
      </c>
      <c r="V89" s="17">
        <v>2</v>
      </c>
      <c r="W89" s="17">
        <v>0.4</v>
      </c>
      <c r="X89" s="17">
        <v>0.2</v>
      </c>
      <c r="Y89" s="17">
        <v>0.8</v>
      </c>
      <c r="Z89" s="17">
        <v>0.8</v>
      </c>
      <c r="AA89" s="25" t="s">
        <v>144</v>
      </c>
      <c r="AB89" s="17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38</v>
      </c>
      <c r="C90" s="1">
        <v>13</v>
      </c>
      <c r="D90" s="1">
        <v>12</v>
      </c>
      <c r="E90" s="1"/>
      <c r="F90" s="1">
        <v>12</v>
      </c>
      <c r="G90" s="6">
        <v>0.3</v>
      </c>
      <c r="H90" s="1">
        <v>30</v>
      </c>
      <c r="I90" s="1" t="s">
        <v>32</v>
      </c>
      <c r="J90" s="1"/>
      <c r="K90" s="1">
        <f t="shared" si="16"/>
        <v>0</v>
      </c>
      <c r="L90" s="1"/>
      <c r="M90" s="1"/>
      <c r="N90" s="1">
        <v>8</v>
      </c>
      <c r="O90" s="1">
        <f t="shared" si="18"/>
        <v>0</v>
      </c>
      <c r="P90" s="5"/>
      <c r="Q90" s="5"/>
      <c r="R90" s="1"/>
      <c r="S90" s="1" t="e">
        <f t="shared" si="19"/>
        <v>#DIV/0!</v>
      </c>
      <c r="T90" s="1" t="e">
        <f t="shared" si="20"/>
        <v>#DIV/0!</v>
      </c>
      <c r="U90" s="1">
        <v>1.8</v>
      </c>
      <c r="V90" s="1">
        <v>1.8</v>
      </c>
      <c r="W90" s="1">
        <v>0.2</v>
      </c>
      <c r="X90" s="1">
        <v>0.2</v>
      </c>
      <c r="Y90" s="1">
        <v>2.2000000000000002</v>
      </c>
      <c r="Z90" s="1">
        <v>2.2000000000000002</v>
      </c>
      <c r="AA90" s="10" t="s">
        <v>141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31</v>
      </c>
      <c r="C91" s="1">
        <v>1903.7860000000001</v>
      </c>
      <c r="D91" s="1">
        <v>951.22</v>
      </c>
      <c r="E91" s="1">
        <v>1256.8789999999999</v>
      </c>
      <c r="F91" s="1">
        <v>1341.164</v>
      </c>
      <c r="G91" s="6">
        <v>1</v>
      </c>
      <c r="H91" s="1">
        <v>60</v>
      </c>
      <c r="I91" s="1" t="s">
        <v>129</v>
      </c>
      <c r="J91" s="1">
        <v>1224.76</v>
      </c>
      <c r="K91" s="1">
        <f t="shared" si="16"/>
        <v>32.118999999999915</v>
      </c>
      <c r="L91" s="1"/>
      <c r="M91" s="1"/>
      <c r="N91" s="1">
        <v>423.63404000000008</v>
      </c>
      <c r="O91" s="1">
        <f t="shared" si="18"/>
        <v>251.37579999999997</v>
      </c>
      <c r="P91" s="5">
        <f>11*O91-N91-F91</f>
        <v>1000.3357599999997</v>
      </c>
      <c r="Q91" s="5"/>
      <c r="R91" s="1"/>
      <c r="S91" s="1">
        <f t="shared" si="19"/>
        <v>11</v>
      </c>
      <c r="T91" s="1">
        <f t="shared" si="20"/>
        <v>7.0205566327387139</v>
      </c>
      <c r="U91" s="1">
        <v>218.8048</v>
      </c>
      <c r="V91" s="1">
        <v>235.3314</v>
      </c>
      <c r="W91" s="1">
        <v>275.14679999999998</v>
      </c>
      <c r="X91" s="1">
        <v>261.9248</v>
      </c>
      <c r="Y91" s="1">
        <v>234.73159999999999</v>
      </c>
      <c r="Z91" s="1">
        <v>236.0282</v>
      </c>
      <c r="AA91" s="1"/>
      <c r="AB91" s="1">
        <f t="shared" si="17"/>
        <v>1000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1" t="s">
        <v>130</v>
      </c>
      <c r="B92" s="11" t="s">
        <v>31</v>
      </c>
      <c r="C92" s="11"/>
      <c r="D92" s="11">
        <v>34.244999999999997</v>
      </c>
      <c r="E92" s="16">
        <v>86.965000000000003</v>
      </c>
      <c r="F92" s="16">
        <v>-52.8</v>
      </c>
      <c r="G92" s="12">
        <v>0</v>
      </c>
      <c r="H92" s="11" t="e">
        <v>#N/A</v>
      </c>
      <c r="I92" s="14" t="s">
        <v>50</v>
      </c>
      <c r="J92" s="11">
        <v>85.39</v>
      </c>
      <c r="K92" s="11">
        <f t="shared" si="16"/>
        <v>1.5750000000000028</v>
      </c>
      <c r="L92" s="11"/>
      <c r="M92" s="11"/>
      <c r="N92" s="11"/>
      <c r="O92" s="11">
        <f t="shared" si="18"/>
        <v>17.393000000000001</v>
      </c>
      <c r="P92" s="13"/>
      <c r="Q92" s="13"/>
      <c r="R92" s="11"/>
      <c r="S92" s="11">
        <f t="shared" si="19"/>
        <v>-3.0357040188581612</v>
      </c>
      <c r="T92" s="11">
        <f t="shared" si="20"/>
        <v>-3.0357040188581612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4" t="s">
        <v>138</v>
      </c>
      <c r="AB92" s="1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131</v>
      </c>
      <c r="B93" s="17" t="s">
        <v>38</v>
      </c>
      <c r="C93" s="17"/>
      <c r="D93" s="17"/>
      <c r="E93" s="17"/>
      <c r="F93" s="17"/>
      <c r="G93" s="18">
        <v>0</v>
      </c>
      <c r="H93" s="17" t="e">
        <v>#N/A</v>
      </c>
      <c r="I93" s="17" t="s">
        <v>32</v>
      </c>
      <c r="J93" s="17"/>
      <c r="K93" s="17">
        <f t="shared" si="16"/>
        <v>0</v>
      </c>
      <c r="L93" s="17"/>
      <c r="M93" s="17"/>
      <c r="N93" s="17"/>
      <c r="O93" s="17">
        <f t="shared" si="18"/>
        <v>0</v>
      </c>
      <c r="P93" s="19"/>
      <c r="Q93" s="19"/>
      <c r="R93" s="17"/>
      <c r="S93" s="17" t="e">
        <f t="shared" si="19"/>
        <v>#DIV/0!</v>
      </c>
      <c r="T93" s="17" t="e">
        <f t="shared" si="20"/>
        <v>#DIV/0!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 t="s">
        <v>62</v>
      </c>
      <c r="AB93" s="17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31</v>
      </c>
      <c r="C94" s="1">
        <v>2655.35</v>
      </c>
      <c r="D94" s="1">
        <v>498.49</v>
      </c>
      <c r="E94" s="16">
        <f>1347.799+E92</f>
        <v>1434.7639999999999</v>
      </c>
      <c r="F94" s="16">
        <f>1574.462+F92</f>
        <v>1521.662</v>
      </c>
      <c r="G94" s="6">
        <v>1</v>
      </c>
      <c r="H94" s="1">
        <v>60</v>
      </c>
      <c r="I94" s="1" t="s">
        <v>32</v>
      </c>
      <c r="J94" s="1">
        <v>1286.174</v>
      </c>
      <c r="K94" s="1">
        <f t="shared" si="16"/>
        <v>148.58999999999992</v>
      </c>
      <c r="L94" s="1"/>
      <c r="M94" s="1"/>
      <c r="N94" s="1">
        <v>560.9030400000006</v>
      </c>
      <c r="O94" s="1">
        <f t="shared" si="18"/>
        <v>286.95279999999997</v>
      </c>
      <c r="P94" s="5">
        <f>11*O94-N94-F94</f>
        <v>1073.9157599999992</v>
      </c>
      <c r="Q94" s="5"/>
      <c r="R94" s="1"/>
      <c r="S94" s="1">
        <f t="shared" si="19"/>
        <v>10.999999999999998</v>
      </c>
      <c r="T94" s="1">
        <f t="shared" si="20"/>
        <v>7.2575177520484226</v>
      </c>
      <c r="U94" s="1">
        <v>248.76679999999999</v>
      </c>
      <c r="V94" s="1">
        <v>245.04259999999999</v>
      </c>
      <c r="W94" s="1">
        <v>319.82319999999999</v>
      </c>
      <c r="X94" s="1">
        <v>324.0394</v>
      </c>
      <c r="Y94" s="1">
        <v>251.3304</v>
      </c>
      <c r="Z94" s="1">
        <v>262.75880000000001</v>
      </c>
      <c r="AA94" s="10" t="s">
        <v>100</v>
      </c>
      <c r="AB94" s="1">
        <f t="shared" si="17"/>
        <v>1074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31</v>
      </c>
      <c r="C95" s="1">
        <v>3191.4340000000002</v>
      </c>
      <c r="D95" s="1">
        <v>311.64</v>
      </c>
      <c r="E95" s="16">
        <f>1326.146+E23</f>
        <v>1450.606</v>
      </c>
      <c r="F95" s="16">
        <f>1876.272+F23</f>
        <v>1718.002</v>
      </c>
      <c r="G95" s="6">
        <v>1</v>
      </c>
      <c r="H95" s="1">
        <v>60</v>
      </c>
      <c r="I95" s="1" t="s">
        <v>129</v>
      </c>
      <c r="J95" s="1">
        <v>1281.162</v>
      </c>
      <c r="K95" s="1">
        <f t="shared" si="16"/>
        <v>169.44399999999996</v>
      </c>
      <c r="L95" s="1"/>
      <c r="M95" s="1"/>
      <c r="N95" s="1">
        <v>410.57103999999981</v>
      </c>
      <c r="O95" s="1">
        <f t="shared" si="18"/>
        <v>290.12119999999999</v>
      </c>
      <c r="P95" s="5">
        <f>11*O95-N95-F95</f>
        <v>1062.7601600000003</v>
      </c>
      <c r="Q95" s="5"/>
      <c r="R95" s="1"/>
      <c r="S95" s="1">
        <f t="shared" si="19"/>
        <v>11</v>
      </c>
      <c r="T95" s="1">
        <f t="shared" si="20"/>
        <v>7.3368407410420193</v>
      </c>
      <c r="U95" s="1">
        <v>262.28680000000003</v>
      </c>
      <c r="V95" s="1">
        <v>267.97460000000001</v>
      </c>
      <c r="W95" s="1">
        <v>334.05959999999988</v>
      </c>
      <c r="X95" s="1">
        <v>355.00920000000002</v>
      </c>
      <c r="Y95" s="1">
        <v>283.5992</v>
      </c>
      <c r="Z95" s="1">
        <v>300.82679999999988</v>
      </c>
      <c r="AA95" s="1" t="s">
        <v>56</v>
      </c>
      <c r="AB95" s="1">
        <f t="shared" si="17"/>
        <v>1063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38</v>
      </c>
      <c r="C96" s="1">
        <v>27</v>
      </c>
      <c r="D96" s="1"/>
      <c r="E96" s="1"/>
      <c r="F96" s="1">
        <v>27</v>
      </c>
      <c r="G96" s="6">
        <v>0.2</v>
      </c>
      <c r="H96" s="1">
        <v>30</v>
      </c>
      <c r="I96" s="1" t="s">
        <v>32</v>
      </c>
      <c r="J96" s="1">
        <v>4</v>
      </c>
      <c r="K96" s="1">
        <f t="shared" si="16"/>
        <v>-4</v>
      </c>
      <c r="L96" s="1"/>
      <c r="M96" s="1"/>
      <c r="N96" s="1"/>
      <c r="O96" s="1">
        <f t="shared" si="18"/>
        <v>0</v>
      </c>
      <c r="P96" s="5"/>
      <c r="Q96" s="5"/>
      <c r="R96" s="1"/>
      <c r="S96" s="1" t="e">
        <f t="shared" si="19"/>
        <v>#DIV/0!</v>
      </c>
      <c r="T96" s="1" t="e">
        <f t="shared" si="20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24" t="s">
        <v>142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135</v>
      </c>
      <c r="B97" s="17" t="s">
        <v>31</v>
      </c>
      <c r="C97" s="17"/>
      <c r="D97" s="17"/>
      <c r="E97" s="17"/>
      <c r="F97" s="17"/>
      <c r="G97" s="18">
        <v>0</v>
      </c>
      <c r="H97" s="17" t="e">
        <v>#N/A</v>
      </c>
      <c r="I97" s="17" t="s">
        <v>32</v>
      </c>
      <c r="J97" s="17"/>
      <c r="K97" s="17">
        <f t="shared" si="16"/>
        <v>0</v>
      </c>
      <c r="L97" s="17"/>
      <c r="M97" s="17"/>
      <c r="N97" s="17"/>
      <c r="O97" s="17">
        <f t="shared" si="18"/>
        <v>0</v>
      </c>
      <c r="P97" s="19"/>
      <c r="Q97" s="19"/>
      <c r="R97" s="17"/>
      <c r="S97" s="17" t="e">
        <f t="shared" si="19"/>
        <v>#DIV/0!</v>
      </c>
      <c r="T97" s="17" t="e">
        <f t="shared" si="20"/>
        <v>#DIV/0!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 t="s">
        <v>62</v>
      </c>
      <c r="AB97" s="17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31</v>
      </c>
      <c r="C98" s="1">
        <v>23.56</v>
      </c>
      <c r="D98" s="1"/>
      <c r="E98" s="1"/>
      <c r="F98" s="1">
        <v>23.56</v>
      </c>
      <c r="G98" s="6">
        <v>1</v>
      </c>
      <c r="H98" s="1" t="e">
        <v>#N/A</v>
      </c>
      <c r="I98" s="1" t="s">
        <v>119</v>
      </c>
      <c r="J98" s="1"/>
      <c r="K98" s="1">
        <f t="shared" si="16"/>
        <v>0</v>
      </c>
      <c r="L98" s="1"/>
      <c r="M98" s="1"/>
      <c r="N98" s="1"/>
      <c r="O98" s="1">
        <f t="shared" si="18"/>
        <v>0</v>
      </c>
      <c r="P98" s="5"/>
      <c r="Q98" s="5"/>
      <c r="R98" s="1"/>
      <c r="S98" s="1" t="e">
        <f t="shared" si="19"/>
        <v>#DIV/0!</v>
      </c>
      <c r="T98" s="1" t="e">
        <f t="shared" si="20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23" t="s">
        <v>35</v>
      </c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137</v>
      </c>
      <c r="B99" s="11" t="s">
        <v>38</v>
      </c>
      <c r="C99" s="11">
        <v>10</v>
      </c>
      <c r="D99" s="21">
        <v>70</v>
      </c>
      <c r="E99" s="11"/>
      <c r="F99" s="16">
        <v>50</v>
      </c>
      <c r="G99" s="12">
        <v>0</v>
      </c>
      <c r="H99" s="11" t="e">
        <v>#N/A</v>
      </c>
      <c r="I99" s="11" t="s">
        <v>50</v>
      </c>
      <c r="J99" s="11"/>
      <c r="K99" s="11">
        <f t="shared" si="16"/>
        <v>0</v>
      </c>
      <c r="L99" s="11"/>
      <c r="M99" s="11"/>
      <c r="N99" s="11"/>
      <c r="O99" s="11">
        <f t="shared" si="18"/>
        <v>0</v>
      </c>
      <c r="P99" s="13"/>
      <c r="Q99" s="13"/>
      <c r="R99" s="11"/>
      <c r="S99" s="11" t="e">
        <f t="shared" si="19"/>
        <v>#DIV/0!</v>
      </c>
      <c r="T99" s="11" t="e">
        <f t="shared" si="20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20" t="s">
        <v>139</v>
      </c>
      <c r="AB99" s="1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9" xr:uid="{EEDBCD2D-95F0-4832-8DB5-08AB36F3AE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2024-08-14T06:23:53Z</dcterms:created>
  <dcterms:modified xsi:type="dcterms:W3CDTF">2024-08-15T07:44:52Z</dcterms:modified>
</cp:coreProperties>
</file>