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7EDD6E2-6BAE-47D5-893A-CA601F8A5B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4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2" i="1"/>
  <c r="X603" i="1"/>
  <c r="X604" i="1"/>
  <c r="X606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61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Z74" i="1" s="1"/>
  <c r="BN69" i="1"/>
  <c r="BP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29" i="1" s="1"/>
  <c r="BN126" i="1"/>
  <c r="BP126" i="1"/>
  <c r="Z128" i="1"/>
  <c r="BN128" i="1"/>
  <c r="Y129" i="1"/>
  <c r="Z132" i="1"/>
  <c r="Z138" i="1" s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1" i="1"/>
  <c r="Y262" i="1"/>
  <c r="BP253" i="1"/>
  <c r="BN253" i="1"/>
  <c r="Z253" i="1"/>
  <c r="BP257" i="1"/>
  <c r="BN257" i="1"/>
  <c r="Z257" i="1"/>
  <c r="F9" i="1"/>
  <c r="J9" i="1"/>
  <c r="Y107" i="1"/>
  <c r="Y124" i="1"/>
  <c r="Y149" i="1"/>
  <c r="BP186" i="1"/>
  <c r="Y604" i="1" s="1"/>
  <c r="BN186" i="1"/>
  <c r="BP188" i="1"/>
  <c r="BN188" i="1"/>
  <c r="Z188" i="1"/>
  <c r="Z193" i="1" s="1"/>
  <c r="BP192" i="1"/>
  <c r="BN192" i="1"/>
  <c r="Y603" i="1" s="1"/>
  <c r="Y605" i="1" s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Z229" i="1" s="1"/>
  <c r="BP225" i="1"/>
  <c r="BN225" i="1"/>
  <c r="Z225" i="1"/>
  <c r="Y229" i="1"/>
  <c r="Y606" i="1" s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K612" i="1"/>
  <c r="Y249" i="1"/>
  <c r="O612" i="1"/>
  <c r="Z266" i="1"/>
  <c r="BN266" i="1"/>
  <c r="BP266" i="1"/>
  <c r="Z268" i="1"/>
  <c r="Z270" i="1" s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Z363" i="1" s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Z518" i="1" s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Z532" i="1" s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70" i="1" l="1"/>
  <c r="Z554" i="1"/>
  <c r="Z388" i="1"/>
  <c r="Z324" i="1"/>
  <c r="Z317" i="1"/>
  <c r="Z261" i="1"/>
  <c r="Z215" i="1"/>
  <c r="Z88" i="1"/>
  <c r="Z607" i="1" s="1"/>
  <c r="Y602" i="1"/>
  <c r="Z582" i="1"/>
  <c r="Z474" i="1"/>
  <c r="Z401" i="1"/>
  <c r="Z339" i="1"/>
  <c r="X605" i="1"/>
</calcChain>
</file>

<file path=xl/sharedStrings.xml><?xml version="1.0" encoding="utf-8"?>
<sst xmlns="http://schemas.openxmlformats.org/spreadsheetml/2006/main" count="2467" uniqueCount="777">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</sst>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5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124</v>
      </c>
      <c r="Y53" s="382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129.51111111111109</v>
      </c>
      <c r="BN53" s="64">
        <f t="shared" ref="BN53:BN58" si="8">IFERROR(Y53*I53/H53,"0")</f>
        <v>135.36000000000001</v>
      </c>
      <c r="BO53" s="64">
        <f t="shared" ref="BO53:BO58" si="9">IFERROR(1/J53*(X53/H53),"0")</f>
        <v>0.205026455026455</v>
      </c>
      <c r="BP53" s="64">
        <f t="shared" ref="BP53:BP58" si="10">IFERROR(1/J53*(Y53/H53),"0")</f>
        <v>0.2142857142857143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11.481481481481481</v>
      </c>
      <c r="Y59" s="383">
        <f>IFERROR(Y53/H53,"0")+IFERROR(Y54/H54,"0")+IFERROR(Y55/H55,"0")+IFERROR(Y56/H56,"0")+IFERROR(Y57/H57,"0")+IFERROR(Y58/H58,"0")</f>
        <v>12.000000000000002</v>
      </c>
      <c r="Z59" s="383">
        <f>IFERROR(IF(Z53="",0,Z53),"0")+IFERROR(IF(Z54="",0,Z54),"0")+IFERROR(IF(Z55="",0,Z55),"0")+IFERROR(IF(Z56="",0,Z56),"0")+IFERROR(IF(Z57="",0,Z57),"0")+IFERROR(IF(Z58="",0,Z58),"0")</f>
        <v>0.26100000000000001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124</v>
      </c>
      <c r="Y60" s="383">
        <f>IFERROR(SUM(Y53:Y58),"0")</f>
        <v>129.60000000000002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61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63.711111111111101</v>
      </c>
      <c r="BN77" s="64">
        <f>IFERROR(Y77*I77/H77,"0")</f>
        <v>67.680000000000007</v>
      </c>
      <c r="BO77" s="64">
        <f>IFERROR(1/J77*(X77/H77),"0")</f>
        <v>0.10085978835978834</v>
      </c>
      <c r="BP77" s="64">
        <f>IFERROR(1/J77*(Y77/H77),"0")</f>
        <v>0.10714285714285715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5.6481481481481479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61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76</v>
      </c>
      <c r="Y97" s="382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81.102857142857147</v>
      </c>
      <c r="BN97" s="64">
        <f>IFERROR(Y97*I97/H97,"0")</f>
        <v>89.64</v>
      </c>
      <c r="BO97" s="64">
        <f>IFERROR(1/J97*(X97/H97),"0")</f>
        <v>0.16156462585034012</v>
      </c>
      <c r="BP97" s="64">
        <f>IFERROR(1/J97*(Y97/H97),"0")</f>
        <v>0.17857142857142855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9.0476190476190474</v>
      </c>
      <c r="Y99" s="383">
        <f>IFERROR(Y96/H96,"0")+IFERROR(Y97/H97,"0")+IFERROR(Y98/H98,"0")</f>
        <v>10</v>
      </c>
      <c r="Z99" s="383">
        <f>IFERROR(IF(Z96="",0,Z96),"0")+IFERROR(IF(Z97="",0,Z97),"0")+IFERROR(IF(Z98="",0,Z98),"0")</f>
        <v>0.21749999999999997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76</v>
      </c>
      <c r="Y100" s="383">
        <f>IFERROR(SUM(Y96:Y98),"0")</f>
        <v>84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220</v>
      </c>
      <c r="Y103" s="382">
        <f>IFERROR(IF(X103="",0,CEILING((X103/$H103),1)*$H103),"")</f>
        <v>226.8</v>
      </c>
      <c r="Z103" s="36">
        <f>IFERROR(IF(Y103=0,"",ROUNDUP(Y103/H103,0)*0.02175),"")</f>
        <v>0.45674999999999999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229.77777777777774</v>
      </c>
      <c r="BN103" s="64">
        <f>IFERROR(Y103*I103/H103,"0")</f>
        <v>236.88</v>
      </c>
      <c r="BO103" s="64">
        <f>IFERROR(1/J103*(X103/H103),"0")</f>
        <v>0.36375661375661372</v>
      </c>
      <c r="BP103" s="64">
        <f>IFERROR(1/J103*(Y103/H103),"0")</f>
        <v>0.375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20.37037037037037</v>
      </c>
      <c r="Y106" s="383">
        <f>IFERROR(Y103/H103,"0")+IFERROR(Y104/H104,"0")+IFERROR(Y105/H105,"0")</f>
        <v>21</v>
      </c>
      <c r="Z106" s="383">
        <f>IFERROR(IF(Z103="",0,Z103),"0")+IFERROR(IF(Z104="",0,Z104),"0")+IFERROR(IF(Z105="",0,Z105),"0")</f>
        <v>0.45674999999999999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220</v>
      </c>
      <c r="Y107" s="383">
        <f>IFERROR(SUM(Y103:Y105),"0")</f>
        <v>226.8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182</v>
      </c>
      <c r="Y110" s="382">
        <f>IFERROR(IF(X110="",0,CEILING((X110/$H110),1)*$H110),"")</f>
        <v>184.8</v>
      </c>
      <c r="Z110" s="36">
        <f>IFERROR(IF(Y110=0,"",ROUNDUP(Y110/H110,0)*0.02175),"")</f>
        <v>0.47849999999999998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194.22</v>
      </c>
      <c r="BN110" s="64">
        <f>IFERROR(Y110*I110/H110,"0")</f>
        <v>197.20800000000003</v>
      </c>
      <c r="BO110" s="64">
        <f>IFERROR(1/J110*(X110/H110),"0")</f>
        <v>0.38690476190476186</v>
      </c>
      <c r="BP110" s="64">
        <f>IFERROR(1/J110*(Y110/H110),"0")</f>
        <v>0.39285714285714285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21.666666666666664</v>
      </c>
      <c r="Y114" s="383">
        <f>IFERROR(Y109/H109,"0")+IFERROR(Y110/H110,"0")+IFERROR(Y111/H111,"0")+IFERROR(Y112/H112,"0")+IFERROR(Y113/H113,"0")</f>
        <v>22</v>
      </c>
      <c r="Z114" s="383">
        <f>IFERROR(IF(Z109="",0,Z109),"0")+IFERROR(IF(Z110="",0,Z110),"0")+IFERROR(IF(Z111="",0,Z111),"0")+IFERROR(IF(Z112="",0,Z112),"0")+IFERROR(IF(Z113="",0,Z113),"0")</f>
        <v>0.47849999999999998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182</v>
      </c>
      <c r="Y115" s="383">
        <f>IFERROR(SUM(Y109:Y113),"0")</f>
        <v>184.8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113</v>
      </c>
      <c r="Y119" s="382">
        <f>IFERROR(IF(X119="",0,CEILING((X119/$H119),1)*$H119),"")</f>
        <v>123.19999999999999</v>
      </c>
      <c r="Z119" s="36">
        <f>IFERROR(IF(Y119=0,"",ROUNDUP(Y119/H119,0)*0.02175),"")</f>
        <v>0.23924999999999999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117.84285714285714</v>
      </c>
      <c r="BN119" s="64">
        <f>IFERROR(Y119*I119/H119,"0")</f>
        <v>128.47999999999999</v>
      </c>
      <c r="BO119" s="64">
        <f>IFERROR(1/J119*(X119/H119),"0")</f>
        <v>0.18016581632653061</v>
      </c>
      <c r="BP119" s="64">
        <f>IFERROR(1/J119*(Y119/H119),"0")</f>
        <v>0.19642857142857142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10.089285714285715</v>
      </c>
      <c r="Y123" s="383">
        <f>IFERROR(Y118/H118,"0")+IFERROR(Y119/H119,"0")+IFERROR(Y120/H120,"0")+IFERROR(Y121/H121,"0")+IFERROR(Y122/H122,"0")</f>
        <v>11</v>
      </c>
      <c r="Z123" s="383">
        <f>IFERROR(IF(Z118="",0,Z118),"0")+IFERROR(IF(Z119="",0,Z119),"0")+IFERROR(IF(Z120="",0,Z120),"0")+IFERROR(IF(Z121="",0,Z121),"0")+IFERROR(IF(Z122="",0,Z122),"0")</f>
        <v>0.23924999999999999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113</v>
      </c>
      <c r="Y124" s="383">
        <f>IFERROR(SUM(Y118:Y122),"0")</f>
        <v>123.19999999999999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328</v>
      </c>
      <c r="Y133" s="382">
        <f t="shared" si="21"/>
        <v>336</v>
      </c>
      <c r="Z133" s="36">
        <f>IFERROR(IF(Y133=0,"",ROUNDUP(Y133/H133,0)*0.02175),"")</f>
        <v>0.86999999999999988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349.78857142857146</v>
      </c>
      <c r="BN133" s="64">
        <f t="shared" si="23"/>
        <v>358.32</v>
      </c>
      <c r="BO133" s="64">
        <f t="shared" si="24"/>
        <v>0.69727891156462574</v>
      </c>
      <c r="BP133" s="64">
        <f t="shared" si="25"/>
        <v>0.71428571428571419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39.047619047619044</v>
      </c>
      <c r="Y138" s="383">
        <f>IFERROR(Y132/H132,"0")+IFERROR(Y133/H133,"0")+IFERROR(Y134/H134,"0")+IFERROR(Y135/H135,"0")+IFERROR(Y136/H136,"0")+IFERROR(Y137/H137,"0")</f>
        <v>40</v>
      </c>
      <c r="Z138" s="383">
        <f>IFERROR(IF(Z132="",0,Z132),"0")+IFERROR(IF(Z133="",0,Z133),"0")+IFERROR(IF(Z134="",0,Z134),"0")+IFERROR(IF(Z135="",0,Z135),"0")+IFERROR(IF(Z136="",0,Z136),"0")+IFERROR(IF(Z137="",0,Z137),"0")</f>
        <v>0.86999999999999988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328</v>
      </c>
      <c r="Y139" s="383">
        <f>IFERROR(SUM(Y132:Y137),"0")</f>
        <v>336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219</v>
      </c>
      <c r="Y185" s="382">
        <f t="shared" ref="Y185:Y192" si="26">IFERROR(IF(X185="",0,CEILING((X185/$H185),1)*$H185),"")</f>
        <v>222.60000000000002</v>
      </c>
      <c r="Z185" s="36">
        <f>IFERROR(IF(Y185=0,"",ROUNDUP(Y185/H185,0)*0.00753),"")</f>
        <v>0.39909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232.55714285714285</v>
      </c>
      <c r="BN185" s="64">
        <f t="shared" ref="BN185:BN192" si="28">IFERROR(Y185*I185/H185,"0")</f>
        <v>236.38</v>
      </c>
      <c r="BO185" s="64">
        <f t="shared" ref="BO185:BO192" si="29">IFERROR(1/J185*(X185/H185),"0")</f>
        <v>0.33424908424908423</v>
      </c>
      <c r="BP185" s="64">
        <f t="shared" ref="BP185:BP192" si="30">IFERROR(1/J185*(Y185/H185),"0")</f>
        <v>0.33974358974358976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52.142857142857139</v>
      </c>
      <c r="Y193" s="383">
        <f>IFERROR(Y185/H185,"0")+IFERROR(Y186/H186,"0")+IFERROR(Y187/H187,"0")+IFERROR(Y188/H188,"0")+IFERROR(Y189/H189,"0")+IFERROR(Y190/H190,"0")+IFERROR(Y191/H191,"0")+IFERROR(Y192/H192,"0")</f>
        <v>53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0.39909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219</v>
      </c>
      <c r="Y194" s="383">
        <f>IFERROR(SUM(Y185:Y192),"0")</f>
        <v>222.60000000000002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108</v>
      </c>
      <c r="Y207" s="382">
        <f t="shared" ref="Y207:Y214" si="31">IFERROR(IF(X207="",0,CEILING((X207/$H207),1)*$H207),"")</f>
        <v>108</v>
      </c>
      <c r="Z207" s="36">
        <f>IFERROR(IF(Y207=0,"",ROUNDUP(Y207/H207,0)*0.00937),"")</f>
        <v>0.18740000000000001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112.19999999999999</v>
      </c>
      <c r="BN207" s="64">
        <f t="shared" ref="BN207:BN214" si="33">IFERROR(Y207*I207/H207,"0")</f>
        <v>112.19999999999999</v>
      </c>
      <c r="BO207" s="64">
        <f t="shared" ref="BO207:BO214" si="34">IFERROR(1/J207*(X207/H207),"0")</f>
        <v>0.16666666666666666</v>
      </c>
      <c r="BP207" s="64">
        <f t="shared" ref="BP207:BP214" si="35">IFERROR(1/J207*(Y207/H207),"0")</f>
        <v>0.16666666666666666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64</v>
      </c>
      <c r="Y208" s="382">
        <f t="shared" si="31"/>
        <v>64.800000000000011</v>
      </c>
      <c r="Z208" s="36">
        <f>IFERROR(IF(Y208=0,"",ROUNDUP(Y208/H208,0)*0.00937),"")</f>
        <v>0.11244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66.488888888888894</v>
      </c>
      <c r="BN208" s="64">
        <f t="shared" si="33"/>
        <v>67.320000000000007</v>
      </c>
      <c r="BO208" s="64">
        <f t="shared" si="34"/>
        <v>9.8765432098765427E-2</v>
      </c>
      <c r="BP208" s="64">
        <f t="shared" si="35"/>
        <v>0.10000000000000002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31.851851851851851</v>
      </c>
      <c r="Y215" s="383">
        <f>IFERROR(Y207/H207,"0")+IFERROR(Y208/H208,"0")+IFERROR(Y209/H209,"0")+IFERROR(Y210/H210,"0")+IFERROR(Y211/H211,"0")+IFERROR(Y212/H212,"0")+IFERROR(Y213/H213,"0")+IFERROR(Y214/H214,"0")</f>
        <v>32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0.29984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172</v>
      </c>
      <c r="Y216" s="383">
        <f>IFERROR(SUM(Y207:Y214),"0")</f>
        <v>172.8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223</v>
      </c>
      <c r="Y219" s="382">
        <f t="shared" si="36"/>
        <v>226.2</v>
      </c>
      <c r="Z219" s="36">
        <f>IFERROR(IF(Y219=0,"",ROUNDUP(Y219/H219,0)*0.02175),"")</f>
        <v>0.63074999999999992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239.12461538461542</v>
      </c>
      <c r="BN219" s="64">
        <f t="shared" si="38"/>
        <v>242.55600000000004</v>
      </c>
      <c r="BO219" s="64">
        <f t="shared" si="39"/>
        <v>0.51053113553113549</v>
      </c>
      <c r="BP219" s="64">
        <f t="shared" si="40"/>
        <v>0.51785714285714279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158</v>
      </c>
      <c r="Y222" s="382">
        <f t="shared" si="36"/>
        <v>158.4</v>
      </c>
      <c r="Z222" s="36">
        <f t="shared" ref="Z222:Z228" si="41">IFERROR(IF(Y222=0,"",ROUNDUP(Y222/H222,0)*0.00753),"")</f>
        <v>0.49698000000000003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177.09166666666667</v>
      </c>
      <c r="BN222" s="64">
        <f t="shared" si="38"/>
        <v>177.54000000000002</v>
      </c>
      <c r="BO222" s="64">
        <f t="shared" si="39"/>
        <v>0.42200854700854706</v>
      </c>
      <c r="BP222" s="64">
        <f t="shared" si="40"/>
        <v>0.42307692307692307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180</v>
      </c>
      <c r="Y224" s="382">
        <f t="shared" si="36"/>
        <v>180</v>
      </c>
      <c r="Z224" s="36">
        <f t="shared" si="41"/>
        <v>0.56474999999999997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200.40000000000003</v>
      </c>
      <c r="BN224" s="64">
        <f t="shared" si="38"/>
        <v>200.40000000000003</v>
      </c>
      <c r="BO224" s="64">
        <f t="shared" si="39"/>
        <v>0.48076923076923073</v>
      </c>
      <c r="BP224" s="64">
        <f t="shared" si="40"/>
        <v>0.48076923076923073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57</v>
      </c>
      <c r="Y225" s="382">
        <f t="shared" si="36"/>
        <v>57.599999999999994</v>
      </c>
      <c r="Z225" s="36">
        <f t="shared" si="41"/>
        <v>0.18071999999999999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63.46</v>
      </c>
      <c r="BN225" s="64">
        <f t="shared" si="38"/>
        <v>64.128</v>
      </c>
      <c r="BO225" s="64">
        <f t="shared" si="39"/>
        <v>0.15224358974358973</v>
      </c>
      <c r="BP225" s="64">
        <f t="shared" si="40"/>
        <v>0.15384615384615385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16</v>
      </c>
      <c r="Y227" s="382">
        <f t="shared" si="36"/>
        <v>16.8</v>
      </c>
      <c r="Z227" s="36">
        <f t="shared" si="41"/>
        <v>5.271E-2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17.813333333333336</v>
      </c>
      <c r="BN227" s="64">
        <f t="shared" si="38"/>
        <v>18.704000000000001</v>
      </c>
      <c r="BO227" s="64">
        <f t="shared" si="39"/>
        <v>4.2735042735042736E-2</v>
      </c>
      <c r="BP227" s="64">
        <f t="shared" si="40"/>
        <v>4.4871794871794879E-2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116</v>
      </c>
      <c r="Y228" s="382">
        <f t="shared" si="36"/>
        <v>117.6</v>
      </c>
      <c r="Z228" s="36">
        <f t="shared" si="41"/>
        <v>0.36897000000000002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129.43666666666667</v>
      </c>
      <c r="BN228" s="64">
        <f t="shared" si="38"/>
        <v>131.22200000000001</v>
      </c>
      <c r="BO228" s="64">
        <f t="shared" si="39"/>
        <v>0.30982905982905984</v>
      </c>
      <c r="BP228" s="64">
        <f t="shared" si="40"/>
        <v>0.3141025641025641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248.17307692307693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250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2.29488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750</v>
      </c>
      <c r="Y230" s="383">
        <f>IFERROR(SUM(Y218:Y228),"0")</f>
        <v>756.6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207</v>
      </c>
      <c r="Y235" s="382">
        <f>IFERROR(IF(X235="",0,CEILING((X235/$H235),1)*$H235),"")</f>
        <v>208.79999999999998</v>
      </c>
      <c r="Z235" s="36">
        <f>IFERROR(IF(Y235=0,"",ROUNDUP(Y235/H235,0)*0.00753),"")</f>
        <v>0.65510999999999997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230.46000000000004</v>
      </c>
      <c r="BN235" s="64">
        <f>IFERROR(Y235*I235/H235,"0")</f>
        <v>232.464</v>
      </c>
      <c r="BO235" s="64">
        <f>IFERROR(1/J235*(X235/H235),"0")</f>
        <v>0.55288461538461542</v>
      </c>
      <c r="BP235" s="64">
        <f>IFERROR(1/J235*(Y235/H235),"0")</f>
        <v>0.55769230769230771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90</v>
      </c>
      <c r="Y236" s="382">
        <f>IFERROR(IF(X236="",0,CEILING((X236/$H236),1)*$H236),"")</f>
        <v>91.2</v>
      </c>
      <c r="Z236" s="36">
        <f>IFERROR(IF(Y236=0,"",ROUNDUP(Y236/H236,0)*0.00753),"")</f>
        <v>0.28614000000000001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100.20000000000002</v>
      </c>
      <c r="BN236" s="64">
        <f>IFERROR(Y236*I236/H236,"0")</f>
        <v>101.53600000000002</v>
      </c>
      <c r="BO236" s="64">
        <f>IFERROR(1/J236*(X236/H236),"0")</f>
        <v>0.24038461538461536</v>
      </c>
      <c r="BP236" s="64">
        <f>IFERROR(1/J236*(Y236/H236),"0")</f>
        <v>0.24358974358974358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123.75</v>
      </c>
      <c r="Y237" s="383">
        <f>IFERROR(Y232/H232,"0")+IFERROR(Y233/H233,"0")+IFERROR(Y234/H234,"0")+IFERROR(Y235/H235,"0")+IFERROR(Y236/H236,"0")</f>
        <v>125</v>
      </c>
      <c r="Z237" s="383">
        <f>IFERROR(IF(Z232="",0,Z232),"0")+IFERROR(IF(Z233="",0,Z233),"0")+IFERROR(IF(Z234="",0,Z234),"0")+IFERROR(IF(Z235="",0,Z235),"0")+IFERROR(IF(Z236="",0,Z236),"0")</f>
        <v>0.94124999999999992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297</v>
      </c>
      <c r="Y238" s="383">
        <f>IFERROR(SUM(Y232:Y236),"0")</f>
        <v>300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13</v>
      </c>
      <c r="Y257" s="382">
        <f t="shared" si="47"/>
        <v>16</v>
      </c>
      <c r="Z257" s="36">
        <f>IFERROR(IF(Y257=0,"",ROUNDUP(Y257/H257,0)*0.00937),"")</f>
        <v>3.7479999999999999E-2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13.780000000000001</v>
      </c>
      <c r="BN257" s="64">
        <f t="shared" si="49"/>
        <v>16.96</v>
      </c>
      <c r="BO257" s="64">
        <f t="shared" si="50"/>
        <v>2.7083333333333334E-2</v>
      </c>
      <c r="BP257" s="64">
        <f t="shared" si="51"/>
        <v>3.3333333333333333E-2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3.25</v>
      </c>
      <c r="Y261" s="383">
        <f>IFERROR(Y253/H253,"0")+IFERROR(Y254/H254,"0")+IFERROR(Y255/H255,"0")+IFERROR(Y256/H256,"0")+IFERROR(Y257/H257,"0")+IFERROR(Y258/H258,"0")+IFERROR(Y259/H259,"0")+IFERROR(Y260/H260,"0")</f>
        <v>4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3.7479999999999999E-2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13</v>
      </c>
      <c r="Y262" s="383">
        <f>IFERROR(SUM(Y253:Y260),"0")</f>
        <v>16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98</v>
      </c>
      <c r="Y288" s="382">
        <f>IFERROR(IF(X288="",0,CEILING((X288/$H288),1)*$H288),"")</f>
        <v>98.399999999999991</v>
      </c>
      <c r="Z288" s="36">
        <f>IFERROR(IF(Y288=0,"",ROUNDUP(Y288/H288,0)*0.00753),"")</f>
        <v>0.30873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109.10666666666667</v>
      </c>
      <c r="BN288" s="64">
        <f>IFERROR(Y288*I288/H288,"0")</f>
        <v>109.55200000000001</v>
      </c>
      <c r="BO288" s="64">
        <f>IFERROR(1/J288*(X288/H288),"0")</f>
        <v>0.26175213675213677</v>
      </c>
      <c r="BP288" s="64">
        <f>IFERROR(1/J288*(Y288/H288),"0")</f>
        <v>0.26282051282051283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142</v>
      </c>
      <c r="Y289" s="382">
        <f>IFERROR(IF(X289="",0,CEILING((X289/$H289),1)*$H289),"")</f>
        <v>144</v>
      </c>
      <c r="Z289" s="36">
        <f>IFERROR(IF(Y289=0,"",ROUNDUP(Y289/H289,0)*0.00753),"")</f>
        <v>0.45180000000000003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153.83333333333334</v>
      </c>
      <c r="BN289" s="64">
        <f>IFERROR(Y289*I289/H289,"0")</f>
        <v>156.00000000000003</v>
      </c>
      <c r="BO289" s="64">
        <f>IFERROR(1/J289*(X289/H289),"0")</f>
        <v>0.37927350427350431</v>
      </c>
      <c r="BP289" s="64">
        <f>IFERROR(1/J289*(Y289/H289),"0")</f>
        <v>0.38461538461538458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100</v>
      </c>
      <c r="Y291" s="383">
        <f>IFERROR(Y286/H286,"0")+IFERROR(Y287/H287,"0")+IFERROR(Y288/H288,"0")+IFERROR(Y289/H289,"0")+IFERROR(Y290/H290,"0")</f>
        <v>101</v>
      </c>
      <c r="Z291" s="383">
        <f>IFERROR(IF(Z286="",0,Z286),"0")+IFERROR(IF(Z287="",0,Z287),"0")+IFERROR(IF(Z288="",0,Z288),"0")+IFERROR(IF(Z289="",0,Z289),"0")+IFERROR(IF(Z290="",0,Z290),"0")</f>
        <v>0.76053000000000004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240</v>
      </c>
      <c r="Y292" s="383">
        <f>IFERROR(SUM(Y286:Y290),"0")</f>
        <v>242.39999999999998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31</v>
      </c>
      <c r="Y320" s="382">
        <f>IFERROR(IF(X320="",0,CEILING((X320/$H320),1)*$H320),"")</f>
        <v>33.6</v>
      </c>
      <c r="Z320" s="36">
        <f>IFERROR(IF(Y320=0,"",ROUNDUP(Y320/H320,0)*0.00753),"")</f>
        <v>6.0240000000000002E-2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32.919047619047618</v>
      </c>
      <c r="BN320" s="64">
        <f>IFERROR(Y320*I320/H320,"0")</f>
        <v>35.68</v>
      </c>
      <c r="BO320" s="64">
        <f>IFERROR(1/J320*(X320/H320),"0")</f>
        <v>4.7313797313797312E-2</v>
      </c>
      <c r="BP320" s="64">
        <f>IFERROR(1/J320*(Y320/H320),"0")</f>
        <v>5.128205128205128E-2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7.3809523809523805</v>
      </c>
      <c r="Y324" s="383">
        <f>IFERROR(Y320/H320,"0")+IFERROR(Y321/H321,"0")+IFERROR(Y322/H322,"0")+IFERROR(Y323/H323,"0")</f>
        <v>8</v>
      </c>
      <c r="Z324" s="383">
        <f>IFERROR(IF(Z320="",0,Z320),"0")+IFERROR(IF(Z321="",0,Z321),"0")+IFERROR(IF(Z322="",0,Z322),"0")+IFERROR(IF(Z323="",0,Z323),"0")</f>
        <v>6.0240000000000002E-2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31</v>
      </c>
      <c r="Y325" s="383">
        <f>IFERROR(SUM(Y320:Y323),"0")</f>
        <v>33.6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260</v>
      </c>
      <c r="Y336" s="382">
        <f>IFERROR(IF(X336="",0,CEILING((X336/$H336),1)*$H336),"")</f>
        <v>260.40000000000003</v>
      </c>
      <c r="Z336" s="36">
        <f>IFERROR(IF(Y336=0,"",ROUNDUP(Y336/H336,0)*0.02175),"")</f>
        <v>0.6742499999999999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277.45714285714291</v>
      </c>
      <c r="BN336" s="64">
        <f>IFERROR(Y336*I336/H336,"0")</f>
        <v>277.88400000000001</v>
      </c>
      <c r="BO336" s="64">
        <f>IFERROR(1/J336*(X336/H336),"0")</f>
        <v>0.55272108843537415</v>
      </c>
      <c r="BP336" s="64">
        <f>IFERROR(1/J336*(Y336/H336),"0")</f>
        <v>0.5535714285714286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70</v>
      </c>
      <c r="Y337" s="382">
        <f>IFERROR(IF(X337="",0,CEILING((X337/$H337),1)*$H337),"")</f>
        <v>70.2</v>
      </c>
      <c r="Z337" s="36">
        <f>IFERROR(IF(Y337=0,"",ROUNDUP(Y337/H337,0)*0.02175),"")</f>
        <v>0.19574999999999998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75.061538461538461</v>
      </c>
      <c r="BN337" s="64">
        <f>IFERROR(Y337*I337/H337,"0")</f>
        <v>75.27600000000001</v>
      </c>
      <c r="BO337" s="64">
        <f>IFERROR(1/J337*(X337/H337),"0")</f>
        <v>0.16025641025641024</v>
      </c>
      <c r="BP337" s="64">
        <f>IFERROR(1/J337*(Y337/H337),"0")</f>
        <v>0.1607142857142857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39.926739926739927</v>
      </c>
      <c r="Y339" s="383">
        <f>IFERROR(Y336/H336,"0")+IFERROR(Y337/H337,"0")+IFERROR(Y338/H338,"0")</f>
        <v>40</v>
      </c>
      <c r="Z339" s="383">
        <f>IFERROR(IF(Z336="",0,Z336),"0")+IFERROR(IF(Z337="",0,Z337),"0")+IFERROR(IF(Z338="",0,Z338),"0")</f>
        <v>0.86999999999999988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330</v>
      </c>
      <c r="Y340" s="383">
        <f>IFERROR(SUM(Y336:Y338),"0")</f>
        <v>330.6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2</v>
      </c>
      <c r="Y345" s="382">
        <f>IFERROR(IF(X345="",0,CEILING((X345/$H345),1)*$H345),"")</f>
        <v>2.5499999999999998</v>
      </c>
      <c r="Z345" s="36">
        <f>IFERROR(IF(Y345=0,"",ROUNDUP(Y345/H345,0)*0.00753),"")</f>
        <v>7.5300000000000002E-3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2.2745098039215685</v>
      </c>
      <c r="BN345" s="64">
        <f>IFERROR(Y345*I345/H345,"0")</f>
        <v>2.9</v>
      </c>
      <c r="BO345" s="64">
        <f>IFERROR(1/J345*(X345/H345),"0")</f>
        <v>5.0276520864756162E-3</v>
      </c>
      <c r="BP345" s="64">
        <f>IFERROR(1/J345*(Y345/H345),"0")</f>
        <v>6.41025641025641E-3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0.78431372549019618</v>
      </c>
      <c r="Y346" s="383">
        <f>IFERROR(Y342/H342,"0")+IFERROR(Y343/H343,"0")+IFERROR(Y344/H344,"0")+IFERROR(Y345/H345,"0")</f>
        <v>1</v>
      </c>
      <c r="Z346" s="383">
        <f>IFERROR(IF(Z342="",0,Z342),"0")+IFERROR(IF(Z343="",0,Z343),"0")+IFERROR(IF(Z344="",0,Z344),"0")+IFERROR(IF(Z345="",0,Z345),"0")</f>
        <v>7.5300000000000002E-3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2</v>
      </c>
      <c r="Y347" s="383">
        <f>IFERROR(SUM(Y342:Y345),"0")</f>
        <v>2.5499999999999998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1150</v>
      </c>
      <c r="Y368" s="382">
        <f t="shared" ref="Y368:Y376" si="62">IFERROR(IF(X368="",0,CEILING((X368/$H368),1)*$H368),"")</f>
        <v>1155</v>
      </c>
      <c r="Z368" s="36">
        <f>IFERROR(IF(Y368=0,"",ROUNDUP(Y368/H368,0)*0.02175),"")</f>
        <v>1.67475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1186.8</v>
      </c>
      <c r="BN368" s="64">
        <f t="shared" ref="BN368:BN376" si="64">IFERROR(Y368*I368/H368,"0")</f>
        <v>1191.96</v>
      </c>
      <c r="BO368" s="64">
        <f t="shared" ref="BO368:BO376" si="65">IFERROR(1/J368*(X368/H368),"0")</f>
        <v>1.5972222222222223</v>
      </c>
      <c r="BP368" s="64">
        <f t="shared" ref="BP368:BP376" si="66">IFERROR(1/J368*(Y368/H368),"0")</f>
        <v>1.6041666666666665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650</v>
      </c>
      <c r="Y370" s="382">
        <f t="shared" si="62"/>
        <v>660</v>
      </c>
      <c r="Z370" s="36">
        <f>IFERROR(IF(Y370=0,"",ROUNDUP(Y370/H370,0)*0.02175),"")</f>
        <v>0.95699999999999996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670.8</v>
      </c>
      <c r="BN370" s="64">
        <f t="shared" si="64"/>
        <v>681.12000000000012</v>
      </c>
      <c r="BO370" s="64">
        <f t="shared" si="65"/>
        <v>0.90277777777777779</v>
      </c>
      <c r="BP370" s="64">
        <f t="shared" si="66"/>
        <v>0.91666666666666663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120</v>
      </c>
      <c r="Y377" s="383">
        <f>IFERROR(Y368/H368,"0")+IFERROR(Y369/H369,"0")+IFERROR(Y370/H370,"0")+IFERROR(Y371/H371,"0")+IFERROR(Y372/H372,"0")+IFERROR(Y373/H373,"0")+IFERROR(Y374/H374,"0")+IFERROR(Y375/H375,"0")+IFERROR(Y376/H376,"0")</f>
        <v>121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2.6317499999999998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1800</v>
      </c>
      <c r="Y378" s="383">
        <f>IFERROR(SUM(Y368:Y376),"0")</f>
        <v>1815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838</v>
      </c>
      <c r="Y380" s="382">
        <f>IFERROR(IF(X380="",0,CEILING((X380/$H380),1)*$H380),"")</f>
        <v>840</v>
      </c>
      <c r="Z380" s="36">
        <f>IFERROR(IF(Y380=0,"",ROUNDUP(Y380/H380,0)*0.02175),"")</f>
        <v>1.218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864.81600000000003</v>
      </c>
      <c r="BN380" s="64">
        <f>IFERROR(Y380*I380/H380,"0")</f>
        <v>866.88</v>
      </c>
      <c r="BO380" s="64">
        <f>IFERROR(1/J380*(X380/H380),"0")</f>
        <v>1.1638888888888888</v>
      </c>
      <c r="BP380" s="64">
        <f>IFERROR(1/J380*(Y380/H380),"0")</f>
        <v>1.1666666666666665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55.866666666666667</v>
      </c>
      <c r="Y382" s="383">
        <f>IFERROR(Y380/H380,"0")+IFERROR(Y381/H381,"0")</f>
        <v>56</v>
      </c>
      <c r="Z382" s="383">
        <f>IFERROR(IF(Z380="",0,Z380),"0")+IFERROR(IF(Z381="",0,Z381),"0")</f>
        <v>1.218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838</v>
      </c>
      <c r="Y383" s="383">
        <f>IFERROR(SUM(Y380:Y381),"0")</f>
        <v>840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10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10.723076923076926</v>
      </c>
      <c r="BN387" s="64">
        <f>IFERROR(Y387*I387/H387,"0")</f>
        <v>16.728000000000002</v>
      </c>
      <c r="BO387" s="64">
        <f>IFERROR(1/J387*(X387/H387),"0")</f>
        <v>2.2893772893772896E-2</v>
      </c>
      <c r="BP387" s="64">
        <f>IFERROR(1/J387*(Y387/H387),"0")</f>
        <v>3.5714285714285712E-2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1.2820512820512822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10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202</v>
      </c>
      <c r="Y391" s="382">
        <f>IFERROR(IF(X391="",0,CEILING((X391/$H391),1)*$H391),"")</f>
        <v>202.79999999999998</v>
      </c>
      <c r="Z391" s="36">
        <f>IFERROR(IF(Y391=0,"",ROUNDUP(Y391/H391,0)*0.02175),"")</f>
        <v>0.5655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216.60615384615389</v>
      </c>
      <c r="BN391" s="64">
        <f>IFERROR(Y391*I391/H391,"0")</f>
        <v>217.464</v>
      </c>
      <c r="BO391" s="64">
        <f>IFERROR(1/J391*(X391/H391),"0")</f>
        <v>0.46245421245421242</v>
      </c>
      <c r="BP391" s="64">
        <f>IFERROR(1/J391*(Y391/H391),"0")</f>
        <v>0.46428571428571425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25.897435897435898</v>
      </c>
      <c r="Y393" s="383">
        <f>IFERROR(Y391/H391,"0")+IFERROR(Y392/H392,"0")</f>
        <v>26</v>
      </c>
      <c r="Z393" s="383">
        <f>IFERROR(IF(Z391="",0,Z391),"0")+IFERROR(IF(Z392="",0,Z392),"0")</f>
        <v>0.5655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202</v>
      </c>
      <c r="Y394" s="383">
        <f>IFERROR(SUM(Y391:Y392),"0")</f>
        <v>202.79999999999998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4301031303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4301031139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249</v>
      </c>
      <c r="Y410" s="382">
        <f>IFERROR(IF(X410="",0,CEILING((X410/$H410),1)*$H410),"")</f>
        <v>249.6</v>
      </c>
      <c r="Z410" s="36">
        <f>IFERROR(IF(Y410=0,"",ROUNDUP(Y410/H410,0)*0.02175),"")</f>
        <v>0.69599999999999995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267.00461538461536</v>
      </c>
      <c r="BN410" s="64">
        <f>IFERROR(Y410*I410/H410,"0")</f>
        <v>267.64800000000002</v>
      </c>
      <c r="BO410" s="64">
        <f>IFERROR(1/J410*(X410/H410),"0")</f>
        <v>0.57005494505494503</v>
      </c>
      <c r="BP410" s="64">
        <f>IFERROR(1/J410*(Y410/H410),"0")</f>
        <v>0.5714285714285714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31.923076923076923</v>
      </c>
      <c r="Y415" s="383">
        <f>IFERROR(Y410/H410,"0")+IFERROR(Y411/H411,"0")+IFERROR(Y412/H412,"0")+IFERROR(Y413/H413,"0")+IFERROR(Y414/H414,"0")</f>
        <v>32</v>
      </c>
      <c r="Z415" s="383">
        <f>IFERROR(IF(Z410="",0,Z410),"0")+IFERROR(IF(Z411="",0,Z411),"0")+IFERROR(IF(Z412="",0,Z412),"0")+IFERROR(IF(Z413="",0,Z413),"0")+IFERROR(IF(Z414="",0,Z414),"0")</f>
        <v>0.69599999999999995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249</v>
      </c>
      <c r="Y416" s="383">
        <f>IFERROR(SUM(Y410:Y414),"0")</f>
        <v>249.6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160</v>
      </c>
      <c r="Y429" s="382">
        <f t="shared" si="67"/>
        <v>163.80000000000001</v>
      </c>
      <c r="Z429" s="36">
        <f>IFERROR(IF(Y429=0,"",ROUNDUP(Y429/H429,0)*0.00753),"")</f>
        <v>0.29366999999999999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168.76190476190473</v>
      </c>
      <c r="BN429" s="64">
        <f t="shared" si="69"/>
        <v>172.77</v>
      </c>
      <c r="BO429" s="64">
        <f t="shared" si="70"/>
        <v>0.24420024420024419</v>
      </c>
      <c r="BP429" s="64">
        <f t="shared" si="71"/>
        <v>0.25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100</v>
      </c>
      <c r="Y431" s="382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4301031330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4301031178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4301031331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61.904761904761905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63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0.47438999999999998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260</v>
      </c>
      <c r="Y450" s="383">
        <f>IFERROR(SUM(Y428:Y448),"0")</f>
        <v>264.60000000000002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37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400</v>
      </c>
      <c r="Y468" s="382">
        <f t="shared" ref="Y468:Y473" si="73">IFERROR(IF(X468="",0,CEILING((X468/$H468),1)*$H468),"")</f>
        <v>403.20000000000005</v>
      </c>
      <c r="Z468" s="36">
        <f>IFERROR(IF(Y468=0,"",ROUNDUP(Y468/H468,0)*0.00753),"")</f>
        <v>0.72287999999999997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421.90476190476187</v>
      </c>
      <c r="BN468" s="64">
        <f t="shared" ref="BN468:BN473" si="75">IFERROR(Y468*I468/H468,"0")</f>
        <v>425.28000000000003</v>
      </c>
      <c r="BO468" s="64">
        <f t="shared" ref="BO468:BO473" si="76">IFERROR(1/J468*(X468/H468),"0")</f>
        <v>0.61050061050061055</v>
      </c>
      <c r="BP468" s="64">
        <f t="shared" ref="BP468:BP473" si="77">IFERROR(1/J468*(Y468/H468),"0")</f>
        <v>0.61538461538461542</v>
      </c>
    </row>
    <row r="469" spans="1:68" ht="27" customHeight="1" x14ac:dyDescent="0.25">
      <c r="A469" s="54" t="s">
        <v>573</v>
      </c>
      <c r="B469" s="54" t="s">
        <v>575</v>
      </c>
      <c r="C469" s="31">
        <v>4301031212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5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4301031327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4301031173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95.238095238095241</v>
      </c>
      <c r="Y474" s="383">
        <f>IFERROR(Y468/H468,"0")+IFERROR(Y469/H469,"0")+IFERROR(Y470/H470,"0")+IFERROR(Y471/H471,"0")+IFERROR(Y472/H472,"0")+IFERROR(Y473/H473,"0")</f>
        <v>96</v>
      </c>
      <c r="Z474" s="383">
        <f>IFERROR(IF(Z468="",0,Z468),"0")+IFERROR(IF(Z469="",0,Z469),"0")+IFERROR(IF(Z470="",0,Z470),"0")+IFERROR(IF(Z471="",0,Z471),"0")+IFERROR(IF(Z472="",0,Z472),"0")+IFERROR(IF(Z473="",0,Z473),"0")</f>
        <v>0.72287999999999997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400</v>
      </c>
      <c r="Y475" s="383">
        <f>IFERROR(SUM(Y468:Y473),"0")</f>
        <v>403.20000000000005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659</v>
      </c>
      <c r="Y512" s="382">
        <f t="shared" si="78"/>
        <v>660</v>
      </c>
      <c r="Z512" s="36">
        <f t="shared" si="79"/>
        <v>1.4950000000000001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703.93181818181813</v>
      </c>
      <c r="BN512" s="64">
        <f t="shared" si="81"/>
        <v>704.99999999999989</v>
      </c>
      <c r="BO512" s="64">
        <f t="shared" si="82"/>
        <v>1.2001019813519813</v>
      </c>
      <c r="BP512" s="64">
        <f t="shared" si="83"/>
        <v>1.2019230769230771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124.81060606060605</v>
      </c>
      <c r="Y518" s="383">
        <f>IFERROR(Y509/H509,"0")+IFERROR(Y510/H510,"0")+IFERROR(Y511/H511,"0")+IFERROR(Y512/H512,"0")+IFERROR(Y513/H513,"0")+IFERROR(Y514/H514,"0")+IFERROR(Y515/H515,"0")+IFERROR(Y516/H516,"0")+IFERROR(Y517/H517,"0")</f>
        <v>125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1.4950000000000001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659</v>
      </c>
      <c r="Y519" s="383">
        <f>IFERROR(SUM(Y509:Y517),"0")</f>
        <v>660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83</v>
      </c>
      <c r="Y521" s="382">
        <f>IFERROR(IF(X521="",0,CEILING((X521/$H521),1)*$H521),"")</f>
        <v>84.48</v>
      </c>
      <c r="Z521" s="36">
        <f>IFERROR(IF(Y521=0,"",ROUNDUP(Y521/H521,0)*0.01196),"")</f>
        <v>0.19136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88.659090909090892</v>
      </c>
      <c r="BN521" s="64">
        <f>IFERROR(Y521*I521/H521,"0")</f>
        <v>90.24</v>
      </c>
      <c r="BO521" s="64">
        <f>IFERROR(1/J521*(X521/H521),"0")</f>
        <v>0.15115093240093241</v>
      </c>
      <c r="BP521" s="64">
        <f>IFERROR(1/J521*(Y521/H521),"0")</f>
        <v>0.15384615384615385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15.719696969696969</v>
      </c>
      <c r="Y523" s="383">
        <f>IFERROR(Y521/H521,"0")+IFERROR(Y522/H522,"0")</f>
        <v>16</v>
      </c>
      <c r="Z523" s="383">
        <f>IFERROR(IF(Z521="",0,Z521),"0")+IFERROR(IF(Z522="",0,Z522),"0")</f>
        <v>0.19136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83</v>
      </c>
      <c r="Y524" s="383">
        <f>IFERROR(SUM(Y521:Y522),"0")</f>
        <v>84.48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34</v>
      </c>
      <c r="Y526" s="382">
        <f t="shared" ref="Y526:Y531" si="84">IFERROR(IF(X526="",0,CEILING((X526/$H526),1)*$H526),"")</f>
        <v>36.96</v>
      </c>
      <c r="Z526" s="36">
        <f>IFERROR(IF(Y526=0,"",ROUNDUP(Y526/H526,0)*0.01196),"")</f>
        <v>8.3720000000000003E-2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36.318181818181813</v>
      </c>
      <c r="BN526" s="64">
        <f t="shared" ref="BN526:BN531" si="86">IFERROR(Y526*I526/H526,"0")</f>
        <v>39.479999999999997</v>
      </c>
      <c r="BO526" s="64">
        <f t="shared" ref="BO526:BO531" si="87">IFERROR(1/J526*(X526/H526),"0")</f>
        <v>6.1917249417249423E-2</v>
      </c>
      <c r="BP526" s="64">
        <f t="shared" ref="BP526:BP531" si="88">IFERROR(1/J526*(Y526/H526),"0")</f>
        <v>6.7307692307692318E-2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105</v>
      </c>
      <c r="Y527" s="382">
        <f t="shared" si="84"/>
        <v>105.60000000000001</v>
      </c>
      <c r="Z527" s="36">
        <f>IFERROR(IF(Y527=0,"",ROUNDUP(Y527/H527,0)*0.01196),"")</f>
        <v>0.2392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112.15909090909089</v>
      </c>
      <c r="BN527" s="64">
        <f t="shared" si="86"/>
        <v>112.80000000000001</v>
      </c>
      <c r="BO527" s="64">
        <f t="shared" si="87"/>
        <v>0.19121503496503497</v>
      </c>
      <c r="BP527" s="64">
        <f t="shared" si="88"/>
        <v>0.19230769230769232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281</v>
      </c>
      <c r="Y528" s="382">
        <f t="shared" si="84"/>
        <v>285.12</v>
      </c>
      <c r="Z528" s="36">
        <f>IFERROR(IF(Y528=0,"",ROUNDUP(Y528/H528,0)*0.01196),"")</f>
        <v>0.64583999999999997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300.15909090909088</v>
      </c>
      <c r="BN528" s="64">
        <f t="shared" si="86"/>
        <v>304.55999999999995</v>
      </c>
      <c r="BO528" s="64">
        <f t="shared" si="87"/>
        <v>0.51172785547785549</v>
      </c>
      <c r="BP528" s="64">
        <f t="shared" si="88"/>
        <v>0.51923076923076927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79.545454545454547</v>
      </c>
      <c r="Y532" s="383">
        <f>IFERROR(Y526/H526,"0")+IFERROR(Y527/H527,"0")+IFERROR(Y528/H528,"0")+IFERROR(Y529/H529,"0")+IFERROR(Y530/H530,"0")+IFERROR(Y531/H531,"0")</f>
        <v>81</v>
      </c>
      <c r="Z532" s="383">
        <f>IFERROR(IF(Z526="",0,Z526),"0")+IFERROR(IF(Z527="",0,Z527),"0")+IFERROR(IF(Z528="",0,Z528),"0")+IFERROR(IF(Z529="",0,Z529),"0")+IFERROR(IF(Z530="",0,Z530),"0")+IFERROR(IF(Z531="",0,Z531),"0")</f>
        <v>0.96875999999999995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420</v>
      </c>
      <c r="Y533" s="383">
        <f>IFERROR(SUM(Y526:Y531),"0")</f>
        <v>427.68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84</v>
      </c>
      <c r="Y536" s="382">
        <f>IFERROR(IF(X536="",0,CEILING((X536/$H536),1)*$H536),"")</f>
        <v>85.8</v>
      </c>
      <c r="Z536" s="36">
        <f>IFERROR(IF(Y536=0,"",ROUNDUP(Y536/H536,0)*0.02175),"")</f>
        <v>0.23924999999999999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89.88</v>
      </c>
      <c r="BN536" s="64">
        <f>IFERROR(Y536*I536/H536,"0")</f>
        <v>91.806000000000012</v>
      </c>
      <c r="BO536" s="64">
        <f>IFERROR(1/J536*(X536/H536),"0")</f>
        <v>0.19230769230769232</v>
      </c>
      <c r="BP536" s="64">
        <f>IFERROR(1/J536*(Y536/H536),"0")</f>
        <v>0.19642857142857142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10.76923076923077</v>
      </c>
      <c r="Y538" s="383">
        <f>IFERROR(Y535/H535,"0")+IFERROR(Y536/H536,"0")+IFERROR(Y537/H537,"0")</f>
        <v>11</v>
      </c>
      <c r="Z538" s="383">
        <f>IFERROR(IF(Z535="",0,Z535),"0")+IFERROR(IF(Z536="",0,Z536),"0")+IFERROR(IF(Z537="",0,Z537),"0")</f>
        <v>0.23924999999999999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84</v>
      </c>
      <c r="Y539" s="383">
        <f>IFERROR(SUM(Y535:Y537),"0")</f>
        <v>85.8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78</v>
      </c>
      <c r="Y567" s="382">
        <f t="shared" si="94"/>
        <v>79.8</v>
      </c>
      <c r="Z567" s="36">
        <f>IFERROR(IF(Y567=0,"",ROUNDUP(Y567/H567,0)*0.00753),"")</f>
        <v>0.14307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82.828571428571422</v>
      </c>
      <c r="BN567" s="64">
        <f t="shared" si="96"/>
        <v>84.739999999999981</v>
      </c>
      <c r="BO567" s="64">
        <f t="shared" si="97"/>
        <v>0.11904761904761903</v>
      </c>
      <c r="BP567" s="64">
        <f t="shared" si="98"/>
        <v>0.12179487179487179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69</v>
      </c>
      <c r="Y568" s="382">
        <f t="shared" si="94"/>
        <v>71.400000000000006</v>
      </c>
      <c r="Z568" s="36">
        <f>IFERROR(IF(Y568=0,"",ROUNDUP(Y568/H568,0)*0.00753),"")</f>
        <v>0.12801000000000001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73.271428571428572</v>
      </c>
      <c r="BN568" s="64">
        <f t="shared" si="96"/>
        <v>75.820000000000007</v>
      </c>
      <c r="BO568" s="64">
        <f t="shared" si="97"/>
        <v>0.1053113553113553</v>
      </c>
      <c r="BP568" s="64">
        <f t="shared" si="98"/>
        <v>0.10897435897435898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35</v>
      </c>
      <c r="Y570" s="383">
        <f>IFERROR(Y564/H564,"0")+IFERROR(Y565/H565,"0")+IFERROR(Y566/H566,"0")+IFERROR(Y567/H567,"0")+IFERROR(Y568/H568,"0")+IFERROR(Y569/H569,"0")</f>
        <v>36</v>
      </c>
      <c r="Z570" s="383">
        <f>IFERROR(IF(Z564="",0,Z564),"0")+IFERROR(IF(Z565="",0,Z565),"0")+IFERROR(IF(Z566="",0,Z566),"0")+IFERROR(IF(Z567="",0,Z567),"0")+IFERROR(IF(Z568="",0,Z568),"0")+IFERROR(IF(Z569="",0,Z569),"0")</f>
        <v>0.27107999999999999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147</v>
      </c>
      <c r="Y571" s="383">
        <f>IFERROR(SUM(Y564:Y569),"0")</f>
        <v>151.19999999999999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157</v>
      </c>
      <c r="Y573" s="382">
        <f>IFERROR(IF(X573="",0,CEILING((X573/$H573),1)*$H573),"")</f>
        <v>163.79999999999998</v>
      </c>
      <c r="Z573" s="36">
        <f>IFERROR(IF(Y573=0,"",ROUNDUP(Y573/H573,0)*0.02175),"")</f>
        <v>0.45674999999999999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168.3523076923077</v>
      </c>
      <c r="BN573" s="64">
        <f>IFERROR(Y573*I573/H573,"0")</f>
        <v>175.64400000000001</v>
      </c>
      <c r="BO573" s="64">
        <f>IFERROR(1/J573*(X573/H573),"0")</f>
        <v>0.35943223443223438</v>
      </c>
      <c r="BP573" s="64">
        <f>IFERROR(1/J573*(Y573/H573),"0")</f>
        <v>0.375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20.128205128205128</v>
      </c>
      <c r="Y575" s="383">
        <f>IFERROR(Y573/H573,"0")+IFERROR(Y574/H574,"0")</f>
        <v>21</v>
      </c>
      <c r="Z575" s="383">
        <f>IFERROR(IF(Z573="",0,Z573),"0")+IFERROR(IF(Z574="",0,Z574),"0")</f>
        <v>0.45674999999999999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157</v>
      </c>
      <c r="Y576" s="383">
        <f>IFERROR(SUM(Y573:Y574),"0")</f>
        <v>163.79999999999998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8467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8590.11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8968.0711219695331</v>
      </c>
      <c r="Y603" s="383">
        <f>IFERROR(SUM(BN22:BN599),"0")</f>
        <v>9098.5299999999988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16</v>
      </c>
      <c r="Y604" s="38">
        <f>ROUNDUP(SUM(BP22:BP599),0)</f>
        <v>16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9368.0711219695331</v>
      </c>
      <c r="Y605" s="383">
        <f>GrossWeightTotalR+PalletQtyTotalR*25</f>
        <v>9498.5299999999988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1402.6962638124401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1422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18.298559999999998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129.60000000000002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148.80000000000001</v>
      </c>
      <c r="E612" s="46">
        <f>IFERROR(Y103*1,"0")+IFERROR(Y104*1,"0")+IFERROR(Y105*1,"0")+IFERROR(Y109*1,"0")+IFERROR(Y110*1,"0")+IFERROR(Y111*1,"0")+IFERROR(Y112*1,"0")+IFERROR(Y113*1,"0")</f>
        <v>411.6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459.2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222.60000000000002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1229.4000000000001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16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242.39999999999998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366.75000000000006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2873.4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249.6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264.60000000000002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403.20000000000005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1257.96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315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2024-08-15T08:15:08Z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