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ЗПФ филиалы\"/>
    </mc:Choice>
  </mc:AlternateContent>
  <xr:revisionPtr revIDLastSave="0" documentId="13_ncr:1_{91F50890-181F-4D93-AA0D-D765919AC0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9" i="1" l="1"/>
  <c r="AG88" i="1" l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5" i="1"/>
  <c r="AF75" i="1"/>
  <c r="AG74" i="1"/>
  <c r="AF74" i="1"/>
  <c r="AG68" i="1"/>
  <c r="AF68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38" i="1"/>
  <c r="AF38" i="1"/>
  <c r="AG50" i="1"/>
  <c r="AF50" i="1"/>
  <c r="AG49" i="1"/>
  <c r="AF49" i="1"/>
  <c r="AG47" i="1"/>
  <c r="AF47" i="1"/>
  <c r="AG45" i="1"/>
  <c r="AF45" i="1"/>
  <c r="AG44" i="1"/>
  <c r="AF44" i="1"/>
  <c r="AG51" i="1"/>
  <c r="AF51" i="1"/>
  <c r="AG42" i="1"/>
  <c r="AF42" i="1"/>
  <c r="AG41" i="1"/>
  <c r="AF41" i="1"/>
  <c r="AG40" i="1"/>
  <c r="AF40" i="1"/>
  <c r="AG39" i="1"/>
  <c r="AF39" i="1"/>
  <c r="AG10" i="1"/>
  <c r="AF10" i="1"/>
  <c r="AG37" i="1"/>
  <c r="AF37" i="1"/>
  <c r="AG36" i="1"/>
  <c r="AF36" i="1"/>
  <c r="AG35" i="1"/>
  <c r="AF35" i="1"/>
  <c r="AG34" i="1"/>
  <c r="AF34" i="1"/>
  <c r="AG32" i="1"/>
  <c r="AF32" i="1"/>
  <c r="AG31" i="1"/>
  <c r="AF31" i="1"/>
  <c r="AG30" i="1"/>
  <c r="AF30" i="1"/>
  <c r="AG29" i="1"/>
  <c r="AF29" i="1"/>
  <c r="AG28" i="1"/>
  <c r="AF28" i="1"/>
  <c r="AG24" i="1"/>
  <c r="AF24" i="1"/>
  <c r="AG21" i="1"/>
  <c r="AF21" i="1"/>
  <c r="AG19" i="1"/>
  <c r="AF19" i="1"/>
  <c r="AG15" i="1"/>
  <c r="AF15" i="1"/>
  <c r="AG13" i="1"/>
  <c r="AF13" i="1"/>
  <c r="AG12" i="1"/>
  <c r="AF12" i="1"/>
  <c r="AG11" i="1"/>
  <c r="AF11" i="1"/>
  <c r="AG43" i="1"/>
  <c r="AF43" i="1"/>
  <c r="AG9" i="1"/>
  <c r="AF9" i="1"/>
  <c r="AG8" i="1"/>
  <c r="AF8" i="1"/>
  <c r="AG7" i="1"/>
  <c r="AF7" i="1"/>
  <c r="AG6" i="1"/>
  <c r="AF6" i="1"/>
  <c r="F42" i="1" l="1"/>
  <c r="E42" i="1"/>
  <c r="F49" i="1"/>
  <c r="E49" i="1"/>
  <c r="E13" i="1"/>
  <c r="F24" i="1"/>
  <c r="E24" i="1"/>
  <c r="AB14" i="1" l="1"/>
  <c r="AB16" i="1"/>
  <c r="AB17" i="1"/>
  <c r="AB18" i="1"/>
  <c r="AB20" i="1"/>
  <c r="AB22" i="1"/>
  <c r="AB23" i="1"/>
  <c r="AB25" i="1"/>
  <c r="AB26" i="1"/>
  <c r="AB30" i="1"/>
  <c r="AB33" i="1"/>
  <c r="AB40" i="1"/>
  <c r="AB44" i="1"/>
  <c r="AB46" i="1"/>
  <c r="AB48" i="1"/>
  <c r="AB54" i="1"/>
  <c r="AB56" i="1"/>
  <c r="AB60" i="1"/>
  <c r="AB64" i="1"/>
  <c r="AB66" i="1"/>
  <c r="AB67" i="1"/>
  <c r="AB70" i="1"/>
  <c r="AB71" i="1"/>
  <c r="AB72" i="1"/>
  <c r="AB73" i="1"/>
  <c r="AB74" i="1"/>
  <c r="AB76" i="1"/>
  <c r="AB82" i="1"/>
  <c r="O7" i="1"/>
  <c r="P7" i="1" s="1"/>
  <c r="AD7" i="1" s="1"/>
  <c r="O8" i="1"/>
  <c r="P8" i="1" s="1"/>
  <c r="AD8" i="1" s="1"/>
  <c r="O9" i="1"/>
  <c r="P9" i="1" s="1"/>
  <c r="AD9" i="1" s="1"/>
  <c r="O43" i="1"/>
  <c r="AD43" i="1" s="1"/>
  <c r="O11" i="1"/>
  <c r="AD11" i="1" s="1"/>
  <c r="O12" i="1"/>
  <c r="P12" i="1" s="1"/>
  <c r="AD12" i="1" s="1"/>
  <c r="O13" i="1"/>
  <c r="P13" i="1" s="1"/>
  <c r="AD13" i="1" s="1"/>
  <c r="O14" i="1"/>
  <c r="O15" i="1"/>
  <c r="AD15" i="1" s="1"/>
  <c r="O16" i="1"/>
  <c r="O17" i="1"/>
  <c r="O18" i="1"/>
  <c r="O19" i="1"/>
  <c r="P19" i="1" s="1"/>
  <c r="AD19" i="1" s="1"/>
  <c r="O20" i="1"/>
  <c r="O21" i="1"/>
  <c r="AD21" i="1" s="1"/>
  <c r="O22" i="1"/>
  <c r="O23" i="1"/>
  <c r="O24" i="1"/>
  <c r="O25" i="1"/>
  <c r="O26" i="1"/>
  <c r="O27" i="1"/>
  <c r="AD27" i="1" s="1"/>
  <c r="O28" i="1"/>
  <c r="P28" i="1" s="1"/>
  <c r="AD28" i="1" s="1"/>
  <c r="O29" i="1"/>
  <c r="P29" i="1" s="1"/>
  <c r="AD29" i="1" s="1"/>
  <c r="O30" i="1"/>
  <c r="AD30" i="1" s="1"/>
  <c r="O31" i="1"/>
  <c r="P31" i="1" s="1"/>
  <c r="AD31" i="1" s="1"/>
  <c r="O32" i="1"/>
  <c r="P32" i="1" s="1"/>
  <c r="AD32" i="1" s="1"/>
  <c r="O33" i="1"/>
  <c r="O34" i="1"/>
  <c r="P34" i="1" s="1"/>
  <c r="AD34" i="1" s="1"/>
  <c r="O35" i="1"/>
  <c r="P35" i="1" s="1"/>
  <c r="AD35" i="1" s="1"/>
  <c r="O36" i="1"/>
  <c r="P36" i="1" s="1"/>
  <c r="AD36" i="1" s="1"/>
  <c r="O37" i="1"/>
  <c r="P37" i="1" s="1"/>
  <c r="AD37" i="1" s="1"/>
  <c r="O10" i="1"/>
  <c r="O39" i="1"/>
  <c r="P39" i="1" s="1"/>
  <c r="AD39" i="1" s="1"/>
  <c r="O40" i="1"/>
  <c r="AD40" i="1" s="1"/>
  <c r="O41" i="1"/>
  <c r="P41" i="1" s="1"/>
  <c r="AD41" i="1" s="1"/>
  <c r="O42" i="1"/>
  <c r="O51" i="1"/>
  <c r="AD51" i="1" s="1"/>
  <c r="O44" i="1"/>
  <c r="AD44" i="1" s="1"/>
  <c r="O45" i="1"/>
  <c r="P45" i="1" s="1"/>
  <c r="AD45" i="1" s="1"/>
  <c r="O46" i="1"/>
  <c r="O47" i="1"/>
  <c r="P47" i="1" s="1"/>
  <c r="AD47" i="1" s="1"/>
  <c r="O48" i="1"/>
  <c r="O49" i="1"/>
  <c r="O50" i="1"/>
  <c r="P50" i="1" s="1"/>
  <c r="AD50" i="1" s="1"/>
  <c r="O38" i="1"/>
  <c r="O52" i="1"/>
  <c r="P52" i="1" s="1"/>
  <c r="AD52" i="1" s="1"/>
  <c r="O53" i="1"/>
  <c r="P53" i="1" s="1"/>
  <c r="AD53" i="1" s="1"/>
  <c r="O54" i="1"/>
  <c r="AD54" i="1" s="1"/>
  <c r="O55" i="1"/>
  <c r="AD55" i="1" s="1"/>
  <c r="O56" i="1"/>
  <c r="AD56" i="1" s="1"/>
  <c r="O57" i="1"/>
  <c r="P57" i="1" s="1"/>
  <c r="AD57" i="1" s="1"/>
  <c r="O58" i="1"/>
  <c r="P58" i="1" s="1"/>
  <c r="AD58" i="1" s="1"/>
  <c r="O59" i="1"/>
  <c r="P59" i="1" s="1"/>
  <c r="AD59" i="1" s="1"/>
  <c r="O60" i="1"/>
  <c r="AD60" i="1" s="1"/>
  <c r="O61" i="1"/>
  <c r="P61" i="1" s="1"/>
  <c r="AD61" i="1" s="1"/>
  <c r="O62" i="1"/>
  <c r="P62" i="1" s="1"/>
  <c r="AD62" i="1" s="1"/>
  <c r="O63" i="1"/>
  <c r="AD63" i="1" s="1"/>
  <c r="O64" i="1"/>
  <c r="AD64" i="1" s="1"/>
  <c r="O65" i="1"/>
  <c r="AD65" i="1" s="1"/>
  <c r="O66" i="1"/>
  <c r="AD66" i="1" s="1"/>
  <c r="O67" i="1"/>
  <c r="O68" i="1"/>
  <c r="P68" i="1" s="1"/>
  <c r="AD68" i="1" s="1"/>
  <c r="O69" i="1"/>
  <c r="AD69" i="1" s="1"/>
  <c r="O70" i="1"/>
  <c r="O71" i="1"/>
  <c r="O72" i="1"/>
  <c r="O73" i="1"/>
  <c r="O74" i="1"/>
  <c r="AD74" i="1" s="1"/>
  <c r="O75" i="1"/>
  <c r="P75" i="1" s="1"/>
  <c r="AD75" i="1" s="1"/>
  <c r="O76" i="1"/>
  <c r="O77" i="1"/>
  <c r="P77" i="1" s="1"/>
  <c r="AD77" i="1" s="1"/>
  <c r="O78" i="1"/>
  <c r="P78" i="1" s="1"/>
  <c r="AD78" i="1" s="1"/>
  <c r="O79" i="1"/>
  <c r="P79" i="1" s="1"/>
  <c r="AD79" i="1" s="1"/>
  <c r="O80" i="1"/>
  <c r="AD80" i="1" s="1"/>
  <c r="O81" i="1"/>
  <c r="P81" i="1" s="1"/>
  <c r="AD81" i="1" s="1"/>
  <c r="O82" i="1"/>
  <c r="AD82" i="1" s="1"/>
  <c r="O83" i="1"/>
  <c r="P83" i="1" s="1"/>
  <c r="AD83" i="1" s="1"/>
  <c r="O84" i="1"/>
  <c r="P84" i="1" s="1"/>
  <c r="AD84" i="1" s="1"/>
  <c r="O85" i="1"/>
  <c r="P85" i="1" s="1"/>
  <c r="AD85" i="1" s="1"/>
  <c r="O86" i="1"/>
  <c r="P86" i="1" s="1"/>
  <c r="AD86" i="1" s="1"/>
  <c r="O87" i="1"/>
  <c r="P87" i="1" s="1"/>
  <c r="AD87" i="1" s="1"/>
  <c r="O88" i="1"/>
  <c r="P88" i="1" s="1"/>
  <c r="AD88" i="1" s="1"/>
  <c r="O6" i="1"/>
  <c r="AD6" i="1" s="1"/>
  <c r="P10" i="1" l="1"/>
  <c r="AD10" i="1" s="1"/>
  <c r="P38" i="1"/>
  <c r="AD38" i="1" s="1"/>
  <c r="AB86" i="1"/>
  <c r="AB78" i="1"/>
  <c r="AB8" i="1"/>
  <c r="AB52" i="1"/>
  <c r="AB34" i="1"/>
  <c r="AB32" i="1"/>
  <c r="AB28" i="1"/>
  <c r="AB12" i="1"/>
  <c r="AB88" i="1"/>
  <c r="AB84" i="1"/>
  <c r="AB80" i="1"/>
  <c r="AB68" i="1"/>
  <c r="AB62" i="1"/>
  <c r="AB58" i="1"/>
  <c r="AB50" i="1"/>
  <c r="AB36" i="1"/>
  <c r="AB43" i="1"/>
  <c r="AE6" i="1"/>
  <c r="Q6" i="1"/>
  <c r="T6" i="1" s="1"/>
  <c r="AE87" i="1"/>
  <c r="Q87" i="1"/>
  <c r="T87" i="1" s="1"/>
  <c r="AE85" i="1"/>
  <c r="Q85" i="1"/>
  <c r="T85" i="1" s="1"/>
  <c r="AE83" i="1"/>
  <c r="Q83" i="1"/>
  <c r="T83" i="1" s="1"/>
  <c r="AE81" i="1"/>
  <c r="Q81" i="1"/>
  <c r="T81" i="1" s="1"/>
  <c r="AE79" i="1"/>
  <c r="Q79" i="1"/>
  <c r="T79" i="1" s="1"/>
  <c r="AE77" i="1"/>
  <c r="Q77" i="1"/>
  <c r="T77" i="1" s="1"/>
  <c r="Q75" i="1"/>
  <c r="T75" i="1" s="1"/>
  <c r="AE75" i="1"/>
  <c r="AE69" i="1"/>
  <c r="Q69" i="1"/>
  <c r="T69" i="1" s="1"/>
  <c r="AE65" i="1"/>
  <c r="Q65" i="1"/>
  <c r="T65" i="1" s="1"/>
  <c r="AE63" i="1"/>
  <c r="Q63" i="1"/>
  <c r="T63" i="1" s="1"/>
  <c r="AE61" i="1"/>
  <c r="Q61" i="1"/>
  <c r="T61" i="1" s="1"/>
  <c r="AE59" i="1"/>
  <c r="Q59" i="1"/>
  <c r="T59" i="1" s="1"/>
  <c r="AE57" i="1"/>
  <c r="Q57" i="1"/>
  <c r="T57" i="1" s="1"/>
  <c r="AE55" i="1"/>
  <c r="Q55" i="1"/>
  <c r="T55" i="1" s="1"/>
  <c r="AE53" i="1"/>
  <c r="Q53" i="1"/>
  <c r="T53" i="1" s="1"/>
  <c r="U49" i="1"/>
  <c r="AE47" i="1"/>
  <c r="Q47" i="1"/>
  <c r="T47" i="1" s="1"/>
  <c r="AE45" i="1"/>
  <c r="Q45" i="1"/>
  <c r="T45" i="1" s="1"/>
  <c r="AE51" i="1"/>
  <c r="Q51" i="1"/>
  <c r="T51" i="1" s="1"/>
  <c r="AE41" i="1"/>
  <c r="Q41" i="1"/>
  <c r="T41" i="1" s="1"/>
  <c r="AE39" i="1"/>
  <c r="Q39" i="1"/>
  <c r="T39" i="1" s="1"/>
  <c r="AE37" i="1"/>
  <c r="Q37" i="1"/>
  <c r="T37" i="1" s="1"/>
  <c r="AE35" i="1"/>
  <c r="Q35" i="1"/>
  <c r="T35" i="1" s="1"/>
  <c r="AE31" i="1"/>
  <c r="Q31" i="1"/>
  <c r="T31" i="1" s="1"/>
  <c r="AE29" i="1"/>
  <c r="Q29" i="1"/>
  <c r="T29" i="1" s="1"/>
  <c r="AE27" i="1"/>
  <c r="Q27" i="1"/>
  <c r="T27" i="1" s="1"/>
  <c r="AE21" i="1"/>
  <c r="Q21" i="1"/>
  <c r="T21" i="1" s="1"/>
  <c r="AE19" i="1"/>
  <c r="Q19" i="1"/>
  <c r="T19" i="1" s="1"/>
  <c r="AE15" i="1"/>
  <c r="Q15" i="1"/>
  <c r="T15" i="1" s="1"/>
  <c r="AE13" i="1"/>
  <c r="Q13" i="1"/>
  <c r="T13" i="1" s="1"/>
  <c r="AE11" i="1"/>
  <c r="Q11" i="1"/>
  <c r="T11" i="1" s="1"/>
  <c r="AE9" i="1"/>
  <c r="Q9" i="1"/>
  <c r="T9" i="1" s="1"/>
  <c r="AE7" i="1"/>
  <c r="Q7" i="1"/>
  <c r="T7" i="1" s="1"/>
  <c r="Q88" i="1"/>
  <c r="AE88" i="1"/>
  <c r="AE86" i="1"/>
  <c r="Q86" i="1"/>
  <c r="T86" i="1" s="1"/>
  <c r="Q84" i="1"/>
  <c r="T84" i="1" s="1"/>
  <c r="AE84" i="1"/>
  <c r="AE82" i="1"/>
  <c r="Q82" i="1"/>
  <c r="T82" i="1" s="1"/>
  <c r="Q80" i="1"/>
  <c r="T80" i="1" s="1"/>
  <c r="AE80" i="1"/>
  <c r="AE78" i="1"/>
  <c r="Q78" i="1"/>
  <c r="T78" i="1" s="1"/>
  <c r="AE74" i="1"/>
  <c r="Q74" i="1"/>
  <c r="T74" i="1" s="1"/>
  <c r="AE68" i="1"/>
  <c r="Q68" i="1"/>
  <c r="T68" i="1" s="1"/>
  <c r="Q66" i="1"/>
  <c r="AE66" i="1"/>
  <c r="AE64" i="1"/>
  <c r="Q64" i="1"/>
  <c r="T64" i="1" s="1"/>
  <c r="Q62" i="1"/>
  <c r="T62" i="1" s="1"/>
  <c r="AE62" i="1"/>
  <c r="AE60" i="1"/>
  <c r="Q60" i="1"/>
  <c r="T60" i="1" s="1"/>
  <c r="Q58" i="1"/>
  <c r="T58" i="1" s="1"/>
  <c r="AE58" i="1"/>
  <c r="AE56" i="1"/>
  <c r="Q56" i="1"/>
  <c r="T56" i="1" s="1"/>
  <c r="Q54" i="1"/>
  <c r="T54" i="1" s="1"/>
  <c r="AE54" i="1"/>
  <c r="AE52" i="1"/>
  <c r="Q52" i="1"/>
  <c r="T52" i="1" s="1"/>
  <c r="Q50" i="1"/>
  <c r="T50" i="1" s="1"/>
  <c r="AE50" i="1"/>
  <c r="Q44" i="1"/>
  <c r="T44" i="1" s="1"/>
  <c r="AE44" i="1"/>
  <c r="U42" i="1"/>
  <c r="Q40" i="1"/>
  <c r="T40" i="1" s="1"/>
  <c r="AE40" i="1"/>
  <c r="AE36" i="1"/>
  <c r="Q36" i="1"/>
  <c r="T36" i="1" s="1"/>
  <c r="AE34" i="1"/>
  <c r="Q34" i="1"/>
  <c r="T34" i="1" s="1"/>
  <c r="AE32" i="1"/>
  <c r="Q32" i="1"/>
  <c r="T32" i="1" s="1"/>
  <c r="AE30" i="1"/>
  <c r="Q30" i="1"/>
  <c r="T30" i="1" s="1"/>
  <c r="AE28" i="1"/>
  <c r="Q28" i="1"/>
  <c r="T28" i="1" s="1"/>
  <c r="U24" i="1"/>
  <c r="P24" i="1"/>
  <c r="AE12" i="1"/>
  <c r="Q12" i="1"/>
  <c r="T12" i="1" s="1"/>
  <c r="AE43" i="1"/>
  <c r="Q43" i="1"/>
  <c r="T43" i="1" s="1"/>
  <c r="AE8" i="1"/>
  <c r="Q8" i="1"/>
  <c r="T8" i="1" s="1"/>
  <c r="AB6" i="1"/>
  <c r="AB87" i="1"/>
  <c r="AB85" i="1"/>
  <c r="AB83" i="1"/>
  <c r="AB81" i="1"/>
  <c r="AB79" i="1"/>
  <c r="AB77" i="1"/>
  <c r="AB75" i="1"/>
  <c r="AB69" i="1"/>
  <c r="AB65" i="1"/>
  <c r="AB63" i="1"/>
  <c r="AB61" i="1"/>
  <c r="AB59" i="1"/>
  <c r="AB57" i="1"/>
  <c r="AB55" i="1"/>
  <c r="AB53" i="1"/>
  <c r="AB47" i="1"/>
  <c r="AB45" i="1"/>
  <c r="AB51" i="1"/>
  <c r="AB41" i="1"/>
  <c r="AB39" i="1"/>
  <c r="AB37" i="1"/>
  <c r="AB35" i="1"/>
  <c r="AB31" i="1"/>
  <c r="AB29" i="1"/>
  <c r="AB27" i="1"/>
  <c r="AB21" i="1"/>
  <c r="AB19" i="1"/>
  <c r="AB15" i="1"/>
  <c r="AB13" i="1"/>
  <c r="AB11" i="1"/>
  <c r="AB9" i="1"/>
  <c r="AB7" i="1"/>
  <c r="U88" i="1"/>
  <c r="T88" i="1"/>
  <c r="U86" i="1"/>
  <c r="U84" i="1"/>
  <c r="U82" i="1"/>
  <c r="U80" i="1"/>
  <c r="U78" i="1"/>
  <c r="U76" i="1"/>
  <c r="T76" i="1"/>
  <c r="U74" i="1"/>
  <c r="U72" i="1"/>
  <c r="T72" i="1"/>
  <c r="U70" i="1"/>
  <c r="T70" i="1"/>
  <c r="U68" i="1"/>
  <c r="U66" i="1"/>
  <c r="T66" i="1"/>
  <c r="U64" i="1"/>
  <c r="U62" i="1"/>
  <c r="U60" i="1"/>
  <c r="U58" i="1"/>
  <c r="U56" i="1"/>
  <c r="U54" i="1"/>
  <c r="U52" i="1"/>
  <c r="U50" i="1"/>
  <c r="U48" i="1"/>
  <c r="T48" i="1"/>
  <c r="U46" i="1"/>
  <c r="T46" i="1"/>
  <c r="U44" i="1"/>
  <c r="U40" i="1"/>
  <c r="U10" i="1"/>
  <c r="U36" i="1"/>
  <c r="U34" i="1"/>
  <c r="U32" i="1"/>
  <c r="U30" i="1"/>
  <c r="U28" i="1"/>
  <c r="U26" i="1"/>
  <c r="T26" i="1"/>
  <c r="U22" i="1"/>
  <c r="T22" i="1"/>
  <c r="U20" i="1"/>
  <c r="T20" i="1"/>
  <c r="U18" i="1"/>
  <c r="T18" i="1"/>
  <c r="U16" i="1"/>
  <c r="T16" i="1"/>
  <c r="U14" i="1"/>
  <c r="T14" i="1"/>
  <c r="U12" i="1"/>
  <c r="U43" i="1"/>
  <c r="U8" i="1"/>
  <c r="U6" i="1"/>
  <c r="U87" i="1"/>
  <c r="U85" i="1"/>
  <c r="U83" i="1"/>
  <c r="U81" i="1"/>
  <c r="U79" i="1"/>
  <c r="U77" i="1"/>
  <c r="U75" i="1"/>
  <c r="U73" i="1"/>
  <c r="T73" i="1"/>
  <c r="U71" i="1"/>
  <c r="T71" i="1"/>
  <c r="U69" i="1"/>
  <c r="U67" i="1"/>
  <c r="T67" i="1"/>
  <c r="U65" i="1"/>
  <c r="U63" i="1"/>
  <c r="U61" i="1"/>
  <c r="U59" i="1"/>
  <c r="U57" i="1"/>
  <c r="U55" i="1"/>
  <c r="U53" i="1"/>
  <c r="U38" i="1"/>
  <c r="U47" i="1"/>
  <c r="U45" i="1"/>
  <c r="U51" i="1"/>
  <c r="U41" i="1"/>
  <c r="U39" i="1"/>
  <c r="U37" i="1"/>
  <c r="U35" i="1"/>
  <c r="U33" i="1"/>
  <c r="T33" i="1"/>
  <c r="U31" i="1"/>
  <c r="U29" i="1"/>
  <c r="U27" i="1"/>
  <c r="U25" i="1"/>
  <c r="T25" i="1"/>
  <c r="U23" i="1"/>
  <c r="T23" i="1"/>
  <c r="U21" i="1"/>
  <c r="U19" i="1"/>
  <c r="U17" i="1"/>
  <c r="T17" i="1"/>
  <c r="U15" i="1"/>
  <c r="U13" i="1"/>
  <c r="U11" i="1"/>
  <c r="U9" i="1"/>
  <c r="U7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38" i="1"/>
  <c r="K50" i="1"/>
  <c r="K49" i="1"/>
  <c r="K48" i="1"/>
  <c r="K47" i="1"/>
  <c r="K46" i="1"/>
  <c r="K45" i="1"/>
  <c r="K44" i="1"/>
  <c r="K51" i="1"/>
  <c r="K42" i="1"/>
  <c r="K41" i="1"/>
  <c r="K40" i="1"/>
  <c r="K39" i="1"/>
  <c r="K1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43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0" i="1" l="1"/>
  <c r="T10" i="1" s="1"/>
  <c r="AE10" i="1"/>
  <c r="Q38" i="1"/>
  <c r="T38" i="1" s="1"/>
  <c r="AE38" i="1"/>
  <c r="AB38" i="1"/>
  <c r="AB10" i="1"/>
  <c r="AD24" i="1"/>
  <c r="AB24" i="1"/>
  <c r="AD42" i="1"/>
  <c r="AB42" i="1"/>
  <c r="AD49" i="1"/>
  <c r="AB49" i="1"/>
  <c r="P5" i="1"/>
  <c r="K5" i="1"/>
  <c r="AD5" i="1" l="1"/>
  <c r="AB5" i="1"/>
  <c r="AE49" i="1"/>
  <c r="Q49" i="1"/>
  <c r="T49" i="1" s="1"/>
  <c r="AE42" i="1"/>
  <c r="Q42" i="1"/>
  <c r="AE24" i="1"/>
  <c r="Q24" i="1"/>
  <c r="T24" i="1" s="1"/>
  <c r="AE5" i="1" l="1"/>
  <c r="T42" i="1"/>
  <c r="Q5" i="1"/>
</calcChain>
</file>

<file path=xl/sharedStrings.xml><?xml version="1.0" encoding="utf-8"?>
<sst xmlns="http://schemas.openxmlformats.org/spreadsheetml/2006/main" count="333" uniqueCount="142">
  <si>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</si>
  <si>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</si>
  <si>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</si>
  <si>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</si>
  <si>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</si>
  <si>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</si>
  <si>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</si>
  <si>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</si>
  <si>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</si>
  <si>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</si>
  <si>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</si>
  <si>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</si>
  <si>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</si>
  <si>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</si>
  <si>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</si>
  <si>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</si>
  <si>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</si>
  <si>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</si>
  <si>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</si>
  <si>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</si>
  <si>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</si>
  <si>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</si>
  <si>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</si>
  <si>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</si>
  <si>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</si>
  <si>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</si>
  <si>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05,08,</t>
  </si>
  <si>
    <t>08,08,</t>
  </si>
  <si>
    <t>01,08,</t>
  </si>
  <si>
    <t>25,07,</t>
  </si>
  <si>
    <t>18,07,</t>
  </si>
  <si>
    <t>11,07,</t>
  </si>
  <si>
    <t>04,07,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</si>
  <si>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</si>
  <si>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</si>
  <si>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</si>
  <si>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</si>
  <si>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</si>
  <si>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</si>
  <si>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</si>
  <si>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</si>
  <si>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</si>
  <si>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</si>
  <si>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</si>
  <si>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</si>
  <si>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</si>
  <si>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</si>
  <si>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продажи!!!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</si>
  <si>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</si>
  <si>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</si>
  <si>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</si>
  <si>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нет в матрице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</si>
  <si>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</si>
  <si>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</si>
  <si>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</si>
  <si>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</si>
  <si>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</si>
  <si>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</si>
  <si>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ТС Зареченские продукты флоу-пак 0,3 кг.  Поком</t>
  </si>
  <si>
    <t>Мини-сосиски в тесте Фрайпики 1,8кг ВЕС ТМ Зареченские  Поком</t>
  </si>
  <si>
    <t>завод вывел из производства</t>
  </si>
  <si>
    <t>Мини-шарики с курочкой и сыром ТМ Зареченские .ВЕС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</si>
  <si>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</si>
  <si>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</si>
  <si>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</si>
  <si>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</si>
  <si>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</si>
  <si>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</si>
  <si>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</si>
  <si>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</si>
  <si>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</si>
  <si>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</si>
  <si>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</si>
  <si>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</si>
  <si>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</si>
  <si>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</si>
  <si>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отсутствует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</si>
  <si>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</si>
  <si>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</si>
  <si>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</si>
  <si>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</si>
  <si>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</si>
  <si>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</si>
  <si>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</si>
  <si>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</si>
  <si>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</si>
  <si>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</si>
  <si>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ТК Вояж (акция август)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</si>
  <si>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</si>
  <si>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</si>
  <si>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</si>
  <si>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</si>
  <si>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</si>
  <si>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 / нужно продавать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</si>
  <si>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</si>
  <si>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</si>
  <si>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</si>
  <si>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</si>
  <si>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</si>
  <si>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</si>
  <si>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</si>
  <si>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</si>
  <si>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</si>
  <si>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</si>
  <si>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</si>
  <si>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</si>
  <si>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</si>
  <si>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</si>
  <si>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</si>
  <si>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</si>
  <si>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</si>
  <si>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</si>
  <si>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разовый заказ</t>
  </si>
  <si>
    <t>заказ Майба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</si>
  <si>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</si>
  <si>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</si>
  <si>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</si>
  <si>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</si>
  <si>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</si>
  <si>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</si>
  <si>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</si>
  <si>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</si>
  <si>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</si>
  <si>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</si>
  <si>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</si>
  <si>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</si>
  <si>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</si>
  <si>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</si>
  <si>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</si>
  <si>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</si>
  <si>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</si>
  <si>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</si>
  <si>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</si>
  <si>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</si>
  <si>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вместо жар-ладушек</t>
  </si>
  <si>
    <t>вместо жар-болов</t>
  </si>
  <si>
    <t>ротация завода на мини-шарики</t>
  </si>
  <si>
    <t>????????????????</t>
  </si>
  <si>
    <t>ротация завода на пирожки</t>
  </si>
  <si>
    <t>есть дубль</t>
  </si>
  <si>
    <t>дубль</t>
  </si>
  <si>
    <t>12,08,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</si>
</sst>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4" fillId="4" borderId="1" xfId="1" applyNumberFormat="1" applyFon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2" fontId="1" fillId="0" borderId="1" xfId="1" applyNumberFormat="1" applyFill="1"/>
    <xf numFmtId="164" fontId="8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01,08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29,07,</v>
          </cell>
          <cell r="O4" t="str">
            <v>01,08,</v>
          </cell>
          <cell r="V4" t="str">
            <v>25,07,</v>
          </cell>
          <cell r="W4" t="str">
            <v>18,07,</v>
          </cell>
          <cell r="X4" t="str">
            <v>11,07,</v>
          </cell>
          <cell r="Y4" t="str">
            <v>04,07,</v>
          </cell>
          <cell r="Z4" t="str">
            <v>27,06,</v>
          </cell>
          <cell r="AD4" t="str">
            <v>05,08,</v>
          </cell>
        </row>
        <row r="5">
          <cell r="E5">
            <v>12909.300000000001</v>
          </cell>
          <cell r="F5">
            <v>14338.650000000001</v>
          </cell>
          <cell r="J5">
            <v>12755.3</v>
          </cell>
          <cell r="K5">
            <v>153.99999999999997</v>
          </cell>
          <cell r="L5">
            <v>0</v>
          </cell>
          <cell r="M5">
            <v>0</v>
          </cell>
          <cell r="N5">
            <v>14409</v>
          </cell>
          <cell r="O5">
            <v>2581.86</v>
          </cell>
          <cell r="P5">
            <v>12413.310000000001</v>
          </cell>
          <cell r="Q5">
            <v>12431</v>
          </cell>
          <cell r="R5">
            <v>0</v>
          </cell>
          <cell r="V5">
            <v>2793.62</v>
          </cell>
          <cell r="W5">
            <v>2219.3200000000002</v>
          </cell>
          <cell r="X5">
            <v>2375.8699999999994</v>
          </cell>
          <cell r="Y5">
            <v>2360.0800000000013</v>
          </cell>
          <cell r="Z5">
            <v>2255.0599999999995</v>
          </cell>
          <cell r="AB5">
            <v>6752.2500000000009</v>
          </cell>
          <cell r="AD5">
            <v>1602</v>
          </cell>
          <cell r="AE5">
            <v>6808.8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788</v>
          </cell>
          <cell r="E6">
            <v>144</v>
          </cell>
          <cell r="F6">
            <v>537</v>
          </cell>
          <cell r="G6">
            <v>0.3</v>
          </cell>
          <cell r="H6">
            <v>180</v>
          </cell>
          <cell r="I6" t="str">
            <v>матрица</v>
          </cell>
          <cell r="J6">
            <v>146</v>
          </cell>
          <cell r="K6">
            <v>-2</v>
          </cell>
          <cell r="N6">
            <v>0</v>
          </cell>
          <cell r="O6">
            <v>28.8</v>
          </cell>
          <cell r="Q6">
            <v>0</v>
          </cell>
          <cell r="T6">
            <v>18.645833333333332</v>
          </cell>
          <cell r="U6">
            <v>18.645833333333332</v>
          </cell>
          <cell r="V6">
            <v>32.6</v>
          </cell>
          <cell r="W6">
            <v>13.4</v>
          </cell>
          <cell r="X6">
            <v>12.4</v>
          </cell>
          <cell r="Y6">
            <v>28.8</v>
          </cell>
          <cell r="Z6">
            <v>11.8</v>
          </cell>
          <cell r="AA6" t="str">
            <v>нужно увеличить продажи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686</v>
          </cell>
          <cell r="D7">
            <v>8</v>
          </cell>
          <cell r="E7">
            <v>391</v>
          </cell>
          <cell r="F7">
            <v>163</v>
          </cell>
          <cell r="G7">
            <v>0.3</v>
          </cell>
          <cell r="H7">
            <v>180</v>
          </cell>
          <cell r="I7" t="str">
            <v>матрица</v>
          </cell>
          <cell r="J7">
            <v>386</v>
          </cell>
          <cell r="K7">
            <v>5</v>
          </cell>
          <cell r="N7">
            <v>840</v>
          </cell>
          <cell r="O7">
            <v>78.2</v>
          </cell>
          <cell r="P7">
            <v>404.60000000000014</v>
          </cell>
          <cell r="Q7">
            <v>336</v>
          </cell>
          <cell r="T7">
            <v>17.122762148337596</v>
          </cell>
          <cell r="U7">
            <v>12.826086956521738</v>
          </cell>
          <cell r="V7">
            <v>103.4</v>
          </cell>
          <cell r="W7">
            <v>69.8</v>
          </cell>
          <cell r="X7">
            <v>64</v>
          </cell>
          <cell r="Y7">
            <v>86.4</v>
          </cell>
          <cell r="Z7">
            <v>37.6</v>
          </cell>
          <cell r="AB7">
            <v>121.38000000000004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1457</v>
          </cell>
          <cell r="D8">
            <v>10</v>
          </cell>
          <cell r="E8">
            <v>560</v>
          </cell>
          <cell r="F8">
            <v>595</v>
          </cell>
          <cell r="G8">
            <v>0.3</v>
          </cell>
          <cell r="H8">
            <v>180</v>
          </cell>
          <cell r="I8" t="str">
            <v>матрица</v>
          </cell>
          <cell r="J8">
            <v>549</v>
          </cell>
          <cell r="K8">
            <v>11</v>
          </cell>
          <cell r="N8">
            <v>1512</v>
          </cell>
          <cell r="O8">
            <v>112</v>
          </cell>
          <cell r="Q8">
            <v>0</v>
          </cell>
          <cell r="T8">
            <v>18.8125</v>
          </cell>
          <cell r="U8">
            <v>18.8125</v>
          </cell>
          <cell r="V8">
            <v>208.8</v>
          </cell>
          <cell r="W8">
            <v>155.19999999999999</v>
          </cell>
          <cell r="X8">
            <v>138.4</v>
          </cell>
          <cell r="Y8">
            <v>118.2</v>
          </cell>
          <cell r="Z8">
            <v>103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521</v>
          </cell>
          <cell r="D9">
            <v>33</v>
          </cell>
          <cell r="E9">
            <v>245</v>
          </cell>
          <cell r="F9">
            <v>195</v>
          </cell>
          <cell r="G9">
            <v>0.3</v>
          </cell>
          <cell r="H9">
            <v>180</v>
          </cell>
          <cell r="I9" t="str">
            <v>матрица</v>
          </cell>
          <cell r="J9">
            <v>244</v>
          </cell>
          <cell r="K9">
            <v>1</v>
          </cell>
          <cell r="N9">
            <v>504</v>
          </cell>
          <cell r="O9">
            <v>49</v>
          </cell>
          <cell r="Q9">
            <v>0</v>
          </cell>
          <cell r="T9">
            <v>14.26530612244898</v>
          </cell>
          <cell r="U9">
            <v>14.26530612244898</v>
          </cell>
          <cell r="V9">
            <v>59.2</v>
          </cell>
          <cell r="W9">
            <v>51.8</v>
          </cell>
          <cell r="X9">
            <v>50.8</v>
          </cell>
          <cell r="Y9">
            <v>38.6</v>
          </cell>
          <cell r="Z9">
            <v>52.8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1310</v>
          </cell>
          <cell r="D10">
            <v>13</v>
          </cell>
          <cell r="E10">
            <v>677</v>
          </cell>
          <cell r="F10">
            <v>412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692</v>
          </cell>
          <cell r="K10">
            <v>-15</v>
          </cell>
          <cell r="N10">
            <v>1008</v>
          </cell>
          <cell r="O10">
            <v>135.4</v>
          </cell>
          <cell r="P10">
            <v>1017.2000000000003</v>
          </cell>
          <cell r="Q10">
            <v>1008</v>
          </cell>
          <cell r="T10">
            <v>17.932053175775479</v>
          </cell>
          <cell r="U10">
            <v>10.487444608567207</v>
          </cell>
          <cell r="V10">
            <v>161.4</v>
          </cell>
          <cell r="W10">
            <v>128.4</v>
          </cell>
          <cell r="X10">
            <v>129.4</v>
          </cell>
          <cell r="Y10">
            <v>82.4</v>
          </cell>
          <cell r="Z10">
            <v>68.2</v>
          </cell>
          <cell r="AB10">
            <v>305.16000000000008</v>
          </cell>
          <cell r="AC10">
            <v>12</v>
          </cell>
          <cell r="AD10">
            <v>84</v>
          </cell>
          <cell r="AE10">
            <v>302.39999999999998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300</v>
          </cell>
          <cell r="D11">
            <v>30</v>
          </cell>
          <cell r="E11">
            <v>192</v>
          </cell>
          <cell r="F11">
            <v>80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168</v>
          </cell>
          <cell r="K11">
            <v>24</v>
          </cell>
          <cell r="N11">
            <v>336</v>
          </cell>
          <cell r="O11">
            <v>38.4</v>
          </cell>
          <cell r="P11">
            <v>352</v>
          </cell>
          <cell r="Q11">
            <v>336</v>
          </cell>
          <cell r="T11">
            <v>19.583333333333336</v>
          </cell>
          <cell r="U11">
            <v>10.833333333333334</v>
          </cell>
          <cell r="V11">
            <v>43.2</v>
          </cell>
          <cell r="W11">
            <v>23.8</v>
          </cell>
          <cell r="X11">
            <v>21</v>
          </cell>
          <cell r="Y11">
            <v>40.4</v>
          </cell>
          <cell r="Z11">
            <v>36.4</v>
          </cell>
          <cell r="AB11">
            <v>31.68</v>
          </cell>
          <cell r="AC11">
            <v>24</v>
          </cell>
          <cell r="AD11">
            <v>14</v>
          </cell>
          <cell r="AE11">
            <v>30.24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409</v>
          </cell>
          <cell r="E12">
            <v>159</v>
          </cell>
          <cell r="F12">
            <v>155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161</v>
          </cell>
          <cell r="K12">
            <v>-2</v>
          </cell>
          <cell r="N12">
            <v>420</v>
          </cell>
          <cell r="O12">
            <v>31.8</v>
          </cell>
          <cell r="Q12">
            <v>0</v>
          </cell>
          <cell r="T12">
            <v>18.081761006289309</v>
          </cell>
          <cell r="U12">
            <v>18.081761006289309</v>
          </cell>
          <cell r="V12">
            <v>56.8</v>
          </cell>
          <cell r="W12">
            <v>32.6</v>
          </cell>
          <cell r="X12">
            <v>23.8</v>
          </cell>
          <cell r="Y12">
            <v>49.8</v>
          </cell>
          <cell r="Z12">
            <v>28.8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303.75</v>
          </cell>
          <cell r="E13">
            <v>214.5</v>
          </cell>
          <cell r="F13">
            <v>39.75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176</v>
          </cell>
          <cell r="K13">
            <v>38.5</v>
          </cell>
          <cell r="N13">
            <v>198</v>
          </cell>
          <cell r="O13">
            <v>42.9</v>
          </cell>
          <cell r="P13">
            <v>362.85</v>
          </cell>
          <cell r="Q13">
            <v>330</v>
          </cell>
          <cell r="T13">
            <v>13.234265734265735</v>
          </cell>
          <cell r="U13">
            <v>5.5419580419580425</v>
          </cell>
          <cell r="V13">
            <v>29.7</v>
          </cell>
          <cell r="W13">
            <v>29.7</v>
          </cell>
          <cell r="X13">
            <v>20.91</v>
          </cell>
          <cell r="Y13">
            <v>26.4</v>
          </cell>
          <cell r="Z13">
            <v>31.8</v>
          </cell>
          <cell r="AA13" t="str">
            <v>тоже что - Снеки  ЖАР-мени ВЕС. рубленые в тесте замор.  ПОКОМ</v>
          </cell>
          <cell r="AB13">
            <v>362.85</v>
          </cell>
          <cell r="AC13">
            <v>5.5</v>
          </cell>
          <cell r="AD13">
            <v>60</v>
          </cell>
          <cell r="AE13">
            <v>330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134.80000000000001</v>
          </cell>
          <cell r="E14">
            <v>96.5</v>
          </cell>
          <cell r="F14">
            <v>20.3</v>
          </cell>
          <cell r="G14">
            <v>1</v>
          </cell>
          <cell r="H14">
            <v>180</v>
          </cell>
          <cell r="I14" t="str">
            <v>матрица</v>
          </cell>
          <cell r="J14">
            <v>97</v>
          </cell>
          <cell r="K14">
            <v>-0.5</v>
          </cell>
          <cell r="N14">
            <v>210</v>
          </cell>
          <cell r="O14">
            <v>19.3</v>
          </cell>
          <cell r="P14">
            <v>39.899999999999991</v>
          </cell>
          <cell r="Q14">
            <v>42</v>
          </cell>
          <cell r="T14">
            <v>14.108808290155441</v>
          </cell>
          <cell r="U14">
            <v>11.932642487046632</v>
          </cell>
          <cell r="V14">
            <v>22.8</v>
          </cell>
          <cell r="W14">
            <v>15</v>
          </cell>
          <cell r="X14">
            <v>20.399999999999999</v>
          </cell>
          <cell r="Y14">
            <v>22.2</v>
          </cell>
          <cell r="Z14">
            <v>23.4</v>
          </cell>
          <cell r="AB14">
            <v>39.899999999999991</v>
          </cell>
          <cell r="AC14">
            <v>3</v>
          </cell>
          <cell r="AD14">
            <v>14</v>
          </cell>
          <cell r="AE14">
            <v>42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462.5</v>
          </cell>
          <cell r="E15">
            <v>33.299999999999997</v>
          </cell>
          <cell r="F15">
            <v>429.2</v>
          </cell>
          <cell r="G15">
            <v>1</v>
          </cell>
          <cell r="H15">
            <v>180</v>
          </cell>
          <cell r="I15" t="str">
            <v>матрица</v>
          </cell>
          <cell r="J15">
            <v>37.299999999999997</v>
          </cell>
          <cell r="K15">
            <v>-4</v>
          </cell>
          <cell r="N15">
            <v>0</v>
          </cell>
          <cell r="O15">
            <v>6.6599999999999993</v>
          </cell>
          <cell r="Q15">
            <v>0</v>
          </cell>
          <cell r="T15">
            <v>64.444444444444443</v>
          </cell>
          <cell r="U15">
            <v>64.444444444444443</v>
          </cell>
          <cell r="V15">
            <v>2.2200000000000002</v>
          </cell>
          <cell r="W15">
            <v>2.96</v>
          </cell>
          <cell r="X15">
            <v>2.2200000000000002</v>
          </cell>
          <cell r="Y15">
            <v>13.6</v>
          </cell>
          <cell r="Z15">
            <v>2.96</v>
          </cell>
          <cell r="AA15" t="str">
            <v>нужно увеличить продажи!!!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1419.9</v>
          </cell>
          <cell r="E16">
            <v>814</v>
          </cell>
          <cell r="F16">
            <v>424.6</v>
          </cell>
          <cell r="G16">
            <v>1</v>
          </cell>
          <cell r="H16">
            <v>180</v>
          </cell>
          <cell r="I16" t="str">
            <v>матрица</v>
          </cell>
          <cell r="J16">
            <v>804.5</v>
          </cell>
          <cell r="K16">
            <v>9.5</v>
          </cell>
          <cell r="N16">
            <v>673.40000000000009</v>
          </cell>
          <cell r="O16">
            <v>162.80000000000001</v>
          </cell>
          <cell r="P16">
            <v>1181.2000000000003</v>
          </cell>
          <cell r="Q16">
            <v>1191.4000000000001</v>
          </cell>
          <cell r="T16">
            <v>14.062653562653562</v>
          </cell>
          <cell r="U16">
            <v>6.7444717444717437</v>
          </cell>
          <cell r="V16">
            <v>133.94</v>
          </cell>
          <cell r="W16">
            <v>135.68</v>
          </cell>
          <cell r="X16">
            <v>142.08000000000001</v>
          </cell>
          <cell r="Y16">
            <v>150.96</v>
          </cell>
          <cell r="Z16">
            <v>154.66</v>
          </cell>
          <cell r="AB16">
            <v>1181.2000000000003</v>
          </cell>
          <cell r="AC16">
            <v>3.7</v>
          </cell>
          <cell r="AD16">
            <v>322</v>
          </cell>
          <cell r="AE16">
            <v>1191.4000000000001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45.3</v>
          </cell>
          <cell r="E17">
            <v>38.5</v>
          </cell>
          <cell r="F17">
            <v>6.8</v>
          </cell>
          <cell r="G17">
            <v>0</v>
          </cell>
          <cell r="H17">
            <v>180</v>
          </cell>
          <cell r="I17" t="str">
            <v>нет в матрице</v>
          </cell>
          <cell r="J17">
            <v>47.2</v>
          </cell>
          <cell r="K17">
            <v>-8.7000000000000028</v>
          </cell>
          <cell r="O17">
            <v>7.7</v>
          </cell>
          <cell r="Q17">
            <v>0</v>
          </cell>
          <cell r="T17">
            <v>0.88311688311688308</v>
          </cell>
          <cell r="U17">
            <v>0.88311688311688308</v>
          </cell>
          <cell r="V17">
            <v>2.1</v>
          </cell>
          <cell r="W17">
            <v>0</v>
          </cell>
          <cell r="X17">
            <v>4.2</v>
          </cell>
          <cell r="Y17">
            <v>4.9000000000000004</v>
          </cell>
          <cell r="Z17">
            <v>0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273</v>
          </cell>
          <cell r="E18">
            <v>151</v>
          </cell>
          <cell r="F18">
            <v>103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145</v>
          </cell>
          <cell r="K18">
            <v>6</v>
          </cell>
          <cell r="N18">
            <v>168</v>
          </cell>
          <cell r="O18">
            <v>30.2</v>
          </cell>
          <cell r="P18">
            <v>151.80000000000001</v>
          </cell>
          <cell r="Q18">
            <v>168</v>
          </cell>
          <cell r="T18">
            <v>14.536423841059603</v>
          </cell>
          <cell r="U18">
            <v>8.9735099337748352</v>
          </cell>
          <cell r="V18">
            <v>29.2</v>
          </cell>
          <cell r="W18">
            <v>22.8</v>
          </cell>
          <cell r="X18">
            <v>24.8</v>
          </cell>
          <cell r="Y18">
            <v>19</v>
          </cell>
          <cell r="Z18">
            <v>29.8</v>
          </cell>
          <cell r="AB18">
            <v>37.950000000000003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3</v>
          </cell>
          <cell r="F19">
            <v>3</v>
          </cell>
          <cell r="G19">
            <v>0</v>
          </cell>
          <cell r="H19">
            <v>180</v>
          </cell>
          <cell r="I19" t="str">
            <v>нет в матрице</v>
          </cell>
          <cell r="K19">
            <v>0</v>
          </cell>
          <cell r="O19">
            <v>0</v>
          </cell>
          <cell r="Q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0.6</v>
          </cell>
          <cell r="X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605</v>
          </cell>
          <cell r="E20">
            <v>144</v>
          </cell>
          <cell r="F20">
            <v>385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144</v>
          </cell>
          <cell r="K20">
            <v>0</v>
          </cell>
          <cell r="N20">
            <v>336</v>
          </cell>
          <cell r="O20">
            <v>28.8</v>
          </cell>
          <cell r="Q20">
            <v>0</v>
          </cell>
          <cell r="T20">
            <v>25.034722222222221</v>
          </cell>
          <cell r="U20">
            <v>25.034722222222221</v>
          </cell>
          <cell r="V20">
            <v>59</v>
          </cell>
          <cell r="W20">
            <v>18.600000000000001</v>
          </cell>
          <cell r="X20">
            <v>31</v>
          </cell>
          <cell r="Y20">
            <v>34.4</v>
          </cell>
          <cell r="Z20">
            <v>27.4</v>
          </cell>
          <cell r="AB20">
            <v>0</v>
          </cell>
          <cell r="AC20">
            <v>12</v>
          </cell>
          <cell r="AD20">
            <v>0</v>
          </cell>
          <cell r="AE20">
            <v>0</v>
          </cell>
          <cell r="AF20">
            <v>14</v>
          </cell>
          <cell r="AG20">
            <v>70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55.5</v>
          </cell>
          <cell r="E21">
            <v>44.4</v>
          </cell>
          <cell r="G21">
            <v>0</v>
          </cell>
          <cell r="H21">
            <v>180</v>
          </cell>
          <cell r="I21" t="str">
            <v>нет в матрице</v>
          </cell>
          <cell r="J21">
            <v>43</v>
          </cell>
          <cell r="K21">
            <v>1.3999999999999986</v>
          </cell>
          <cell r="O21">
            <v>8.879999999999999</v>
          </cell>
          <cell r="Q21">
            <v>0</v>
          </cell>
          <cell r="T21">
            <v>0</v>
          </cell>
          <cell r="U21">
            <v>0</v>
          </cell>
          <cell r="V21">
            <v>10.36</v>
          </cell>
          <cell r="W21">
            <v>2.96</v>
          </cell>
          <cell r="X21">
            <v>5.92</v>
          </cell>
          <cell r="Y21">
            <v>8.14</v>
          </cell>
          <cell r="Z21">
            <v>8.879999999999999</v>
          </cell>
          <cell r="AA21" t="str">
            <v>тоже что - Мини-сосиски в тесте "Фрайпики" 3,7кг ВЕС, ТМ Зареченские  ПОКОМ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373.1</v>
          </cell>
          <cell r="E22">
            <v>140.6</v>
          </cell>
          <cell r="F22">
            <v>195.5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99.9</v>
          </cell>
          <cell r="K22">
            <v>40.699999999999989</v>
          </cell>
          <cell r="N22">
            <v>103.6</v>
          </cell>
          <cell r="O22">
            <v>28.119999999999997</v>
          </cell>
          <cell r="P22">
            <v>207.05999999999995</v>
          </cell>
          <cell r="Q22">
            <v>207.20000000000002</v>
          </cell>
          <cell r="T22">
            <v>18.004978662873405</v>
          </cell>
          <cell r="U22">
            <v>10.636557610241823</v>
          </cell>
          <cell r="V22">
            <v>31.82</v>
          </cell>
          <cell r="W22">
            <v>20.72</v>
          </cell>
          <cell r="X22">
            <v>22.2</v>
          </cell>
          <cell r="Y22">
            <v>31.82</v>
          </cell>
          <cell r="Z22">
            <v>31.82</v>
          </cell>
          <cell r="AA22" t="str">
            <v>тоже что - Мини-сосиски в тесте "Фрайпики" 3,7кг ВЕС,  ПОКОМ</v>
          </cell>
          <cell r="AB22">
            <v>207.05999999999995</v>
          </cell>
          <cell r="AC22">
            <v>3.7</v>
          </cell>
          <cell r="AD22">
            <v>56</v>
          </cell>
          <cell r="AE22">
            <v>207.20000000000002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14</v>
          </cell>
          <cell r="E23">
            <v>5.4</v>
          </cell>
          <cell r="F23">
            <v>6.8</v>
          </cell>
          <cell r="G23">
            <v>0</v>
          </cell>
          <cell r="H23">
            <v>180</v>
          </cell>
          <cell r="I23" t="str">
            <v>нет в матрице</v>
          </cell>
          <cell r="J23">
            <v>5.4</v>
          </cell>
          <cell r="K23">
            <v>0</v>
          </cell>
          <cell r="O23">
            <v>1.08</v>
          </cell>
          <cell r="Q23">
            <v>0</v>
          </cell>
          <cell r="T23">
            <v>6.2962962962962958</v>
          </cell>
          <cell r="U23">
            <v>6.2962962962962958</v>
          </cell>
          <cell r="V23">
            <v>1.8</v>
          </cell>
          <cell r="W23">
            <v>0.72</v>
          </cell>
          <cell r="X23">
            <v>2.88</v>
          </cell>
          <cell r="Y23">
            <v>1.8</v>
          </cell>
          <cell r="Z23">
            <v>2.88</v>
          </cell>
          <cell r="AA23" t="str">
            <v>завод вывел из производства</v>
          </cell>
          <cell r="AB23">
            <v>0</v>
          </cell>
          <cell r="AC23">
            <v>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742</v>
          </cell>
          <cell r="E24">
            <v>357</v>
          </cell>
          <cell r="F24">
            <v>253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360</v>
          </cell>
          <cell r="K24">
            <v>-3</v>
          </cell>
          <cell r="N24">
            <v>1008</v>
          </cell>
          <cell r="O24">
            <v>71.400000000000006</v>
          </cell>
          <cell r="Q24">
            <v>0</v>
          </cell>
          <cell r="T24">
            <v>17.661064425770306</v>
          </cell>
          <cell r="U24">
            <v>17.661064425770306</v>
          </cell>
          <cell r="V24">
            <v>117.4</v>
          </cell>
          <cell r="W24">
            <v>83.6</v>
          </cell>
          <cell r="X24">
            <v>75.400000000000006</v>
          </cell>
          <cell r="Y24">
            <v>76.599999999999994</v>
          </cell>
          <cell r="Z24">
            <v>63</v>
          </cell>
          <cell r="AA24" t="str">
            <v>сети</v>
          </cell>
          <cell r="AB24">
            <v>0</v>
          </cell>
          <cell r="AC24">
            <v>6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502</v>
          </cell>
          <cell r="E25">
            <v>219</v>
          </cell>
          <cell r="F25">
            <v>157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219</v>
          </cell>
          <cell r="K25">
            <v>0</v>
          </cell>
          <cell r="N25">
            <v>252</v>
          </cell>
          <cell r="O25">
            <v>43.8</v>
          </cell>
          <cell r="P25">
            <v>204.19999999999993</v>
          </cell>
          <cell r="Q25">
            <v>168</v>
          </cell>
          <cell r="T25">
            <v>13.173515981735161</v>
          </cell>
          <cell r="U25">
            <v>9.3378995433789953</v>
          </cell>
          <cell r="V25">
            <v>43.6</v>
          </cell>
          <cell r="W25">
            <v>40</v>
          </cell>
          <cell r="X25">
            <v>47.6</v>
          </cell>
          <cell r="Y25">
            <v>44.8</v>
          </cell>
          <cell r="Z25">
            <v>45.2</v>
          </cell>
          <cell r="AA25" t="str">
            <v>сети</v>
          </cell>
          <cell r="AB25">
            <v>51.049999999999983</v>
          </cell>
          <cell r="AC25">
            <v>6</v>
          </cell>
          <cell r="AD25">
            <v>28</v>
          </cell>
          <cell r="AE25">
            <v>42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120</v>
          </cell>
          <cell r="D26">
            <v>2</v>
          </cell>
          <cell r="E26">
            <v>85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101</v>
          </cell>
          <cell r="K26">
            <v>-16</v>
          </cell>
          <cell r="N26">
            <v>336</v>
          </cell>
          <cell r="O26">
            <v>17</v>
          </cell>
          <cell r="Q26">
            <v>0</v>
          </cell>
          <cell r="T26">
            <v>19.764705882352942</v>
          </cell>
          <cell r="U26">
            <v>19.764705882352942</v>
          </cell>
          <cell r="V26">
            <v>27</v>
          </cell>
          <cell r="W26">
            <v>14.6</v>
          </cell>
          <cell r="X26">
            <v>12.4</v>
          </cell>
          <cell r="Y26">
            <v>27</v>
          </cell>
          <cell r="Z26">
            <v>21.2</v>
          </cell>
          <cell r="AA26" t="str">
            <v>сети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486.5</v>
          </cell>
          <cell r="D27">
            <v>2.5</v>
          </cell>
          <cell r="E27">
            <v>249</v>
          </cell>
          <cell r="F27">
            <v>192</v>
          </cell>
          <cell r="G27">
            <v>1</v>
          </cell>
          <cell r="H27">
            <v>180</v>
          </cell>
          <cell r="I27" t="str">
            <v>матрица</v>
          </cell>
          <cell r="J27">
            <v>249</v>
          </cell>
          <cell r="K27">
            <v>0</v>
          </cell>
          <cell r="N27">
            <v>144</v>
          </cell>
          <cell r="O27">
            <v>49.8</v>
          </cell>
          <cell r="P27">
            <v>361.19999999999993</v>
          </cell>
          <cell r="Q27">
            <v>360</v>
          </cell>
          <cell r="T27">
            <v>13.975903614457833</v>
          </cell>
          <cell r="U27">
            <v>6.7469879518072293</v>
          </cell>
          <cell r="V27">
            <v>43.2</v>
          </cell>
          <cell r="W27">
            <v>45.6</v>
          </cell>
          <cell r="X27">
            <v>54</v>
          </cell>
          <cell r="Y27">
            <v>46.7</v>
          </cell>
          <cell r="Z27">
            <v>63.6</v>
          </cell>
          <cell r="AB27">
            <v>361.19999999999993</v>
          </cell>
          <cell r="AC27">
            <v>6</v>
          </cell>
          <cell r="AD27">
            <v>60</v>
          </cell>
          <cell r="AE27">
            <v>360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703</v>
          </cell>
          <cell r="E28">
            <v>487</v>
          </cell>
          <cell r="F28">
            <v>44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481</v>
          </cell>
          <cell r="K28">
            <v>6</v>
          </cell>
          <cell r="N28">
            <v>672</v>
          </cell>
          <cell r="O28">
            <v>97.4</v>
          </cell>
          <cell r="P28">
            <v>647.60000000000014</v>
          </cell>
          <cell r="Q28">
            <v>672</v>
          </cell>
          <cell r="T28">
            <v>14.250513347022586</v>
          </cell>
          <cell r="U28">
            <v>7.3511293634496919</v>
          </cell>
          <cell r="V28">
            <v>84.4</v>
          </cell>
          <cell r="W28">
            <v>69.400000000000006</v>
          </cell>
          <cell r="X28">
            <v>68</v>
          </cell>
          <cell r="Y28">
            <v>85.8</v>
          </cell>
          <cell r="Z28">
            <v>84.6</v>
          </cell>
          <cell r="AB28">
            <v>161.90000000000003</v>
          </cell>
          <cell r="AC28">
            <v>12</v>
          </cell>
          <cell r="AD28">
            <v>56</v>
          </cell>
          <cell r="AE28">
            <v>168</v>
          </cell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D29">
            <v>3</v>
          </cell>
          <cell r="E29">
            <v>3</v>
          </cell>
          <cell r="G29">
            <v>0</v>
          </cell>
          <cell r="H29" t="e">
            <v>#N/A</v>
          </cell>
          <cell r="I29" t="str">
            <v>нет в матрице</v>
          </cell>
          <cell r="K29">
            <v>3</v>
          </cell>
          <cell r="O29">
            <v>0.6</v>
          </cell>
          <cell r="Q29">
            <v>0</v>
          </cell>
          <cell r="T29">
            <v>0</v>
          </cell>
          <cell r="U29">
            <v>0</v>
          </cell>
          <cell r="V29">
            <v>0.4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1421</v>
          </cell>
          <cell r="E30">
            <v>582</v>
          </cell>
          <cell r="F30">
            <v>588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585</v>
          </cell>
          <cell r="K30">
            <v>-3</v>
          </cell>
          <cell r="N30">
            <v>336</v>
          </cell>
          <cell r="O30">
            <v>116.4</v>
          </cell>
          <cell r="P30">
            <v>705.60000000000014</v>
          </cell>
          <cell r="Q30">
            <v>672</v>
          </cell>
          <cell r="T30">
            <v>13.711340206185566</v>
          </cell>
          <cell r="U30">
            <v>7.9381443298969065</v>
          </cell>
          <cell r="V30">
            <v>103.8</v>
          </cell>
          <cell r="W30">
            <v>44.6</v>
          </cell>
          <cell r="X30">
            <v>133.4</v>
          </cell>
          <cell r="Y30">
            <v>91.4</v>
          </cell>
          <cell r="Z30">
            <v>89.8</v>
          </cell>
          <cell r="AA30" t="str">
            <v>сети</v>
          </cell>
          <cell r="AB30">
            <v>176.40000000000003</v>
          </cell>
          <cell r="AC30">
            <v>12</v>
          </cell>
          <cell r="AD30">
            <v>56</v>
          </cell>
          <cell r="AE30">
            <v>168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276</v>
          </cell>
          <cell r="D31">
            <v>10</v>
          </cell>
          <cell r="E31">
            <v>208</v>
          </cell>
          <cell r="F31">
            <v>23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211</v>
          </cell>
          <cell r="K31">
            <v>-3</v>
          </cell>
          <cell r="N31">
            <v>336</v>
          </cell>
          <cell r="O31">
            <v>41.6</v>
          </cell>
          <cell r="P31">
            <v>223.39999999999998</v>
          </cell>
          <cell r="Q31">
            <v>168</v>
          </cell>
          <cell r="T31">
            <v>12.66826923076923</v>
          </cell>
          <cell r="U31">
            <v>8.6298076923076916</v>
          </cell>
          <cell r="V31">
            <v>43.6</v>
          </cell>
          <cell r="W31">
            <v>36.200000000000003</v>
          </cell>
          <cell r="X31">
            <v>33.4</v>
          </cell>
          <cell r="Y31">
            <v>38.200000000000003</v>
          </cell>
          <cell r="Z31">
            <v>41.2</v>
          </cell>
          <cell r="AB31">
            <v>55.849999999999994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150</v>
          </cell>
          <cell r="E32">
            <v>68</v>
          </cell>
          <cell r="F32">
            <v>69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70</v>
          </cell>
          <cell r="K32">
            <v>-2</v>
          </cell>
          <cell r="N32">
            <v>0</v>
          </cell>
          <cell r="O32">
            <v>13.6</v>
          </cell>
          <cell r="P32">
            <v>121.4</v>
          </cell>
          <cell r="Q32">
            <v>84</v>
          </cell>
          <cell r="T32">
            <v>11.25</v>
          </cell>
          <cell r="U32">
            <v>5.0735294117647056</v>
          </cell>
          <cell r="V32">
            <v>8.8000000000000007</v>
          </cell>
          <cell r="W32">
            <v>11.8</v>
          </cell>
          <cell r="X32">
            <v>7.4</v>
          </cell>
          <cell r="Y32">
            <v>12.2</v>
          </cell>
          <cell r="Z32">
            <v>11.6</v>
          </cell>
          <cell r="AB32">
            <v>30.35</v>
          </cell>
          <cell r="AC32">
            <v>6</v>
          </cell>
          <cell r="AD32">
            <v>14</v>
          </cell>
          <cell r="AE32">
            <v>21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566</v>
          </cell>
          <cell r="D33">
            <v>3</v>
          </cell>
          <cell r="E33">
            <v>182</v>
          </cell>
          <cell r="F33">
            <v>322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194</v>
          </cell>
          <cell r="K33">
            <v>-12</v>
          </cell>
          <cell r="N33">
            <v>0</v>
          </cell>
          <cell r="O33">
            <v>36.4</v>
          </cell>
          <cell r="P33">
            <v>187.59999999999997</v>
          </cell>
          <cell r="Q33">
            <v>168</v>
          </cell>
          <cell r="T33">
            <v>13.461538461538462</v>
          </cell>
          <cell r="U33">
            <v>8.8461538461538467</v>
          </cell>
          <cell r="V33">
            <v>39.6</v>
          </cell>
          <cell r="W33">
            <v>41.6</v>
          </cell>
          <cell r="X33">
            <v>30.2</v>
          </cell>
          <cell r="Y33">
            <v>46.8</v>
          </cell>
          <cell r="Z33">
            <v>30.4</v>
          </cell>
          <cell r="AB33">
            <v>46.899999999999991</v>
          </cell>
          <cell r="AC33">
            <v>12</v>
          </cell>
          <cell r="AD33">
            <v>14</v>
          </cell>
          <cell r="AE33">
            <v>42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94</v>
          </cell>
          <cell r="E34">
            <v>32</v>
          </cell>
          <cell r="F34">
            <v>55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34</v>
          </cell>
          <cell r="K34">
            <v>-2</v>
          </cell>
          <cell r="N34">
            <v>0</v>
          </cell>
          <cell r="O34">
            <v>6.4</v>
          </cell>
          <cell r="P34">
            <v>73</v>
          </cell>
          <cell r="Q34">
            <v>96</v>
          </cell>
          <cell r="T34">
            <v>23.59375</v>
          </cell>
          <cell r="U34">
            <v>8.59375</v>
          </cell>
          <cell r="V34">
            <v>7.4</v>
          </cell>
          <cell r="W34">
            <v>4.5999999999999996</v>
          </cell>
          <cell r="X34">
            <v>8.6</v>
          </cell>
          <cell r="Y34">
            <v>6.2</v>
          </cell>
          <cell r="Z34">
            <v>8.8000000000000007</v>
          </cell>
          <cell r="AB34">
            <v>54.75</v>
          </cell>
          <cell r="AC34">
            <v>8</v>
          </cell>
          <cell r="AD34">
            <v>12</v>
          </cell>
          <cell r="AE34">
            <v>72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188</v>
          </cell>
          <cell r="E35">
            <v>75</v>
          </cell>
          <cell r="F35">
            <v>87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75</v>
          </cell>
          <cell r="K35">
            <v>0</v>
          </cell>
          <cell r="N35">
            <v>0</v>
          </cell>
          <cell r="O35">
            <v>15</v>
          </cell>
          <cell r="P35">
            <v>123</v>
          </cell>
          <cell r="Q35">
            <v>96</v>
          </cell>
          <cell r="T35">
            <v>12.2</v>
          </cell>
          <cell r="U35">
            <v>5.8</v>
          </cell>
          <cell r="V35">
            <v>10.8</v>
          </cell>
          <cell r="W35">
            <v>7.6</v>
          </cell>
          <cell r="X35">
            <v>16</v>
          </cell>
          <cell r="Y35">
            <v>7.2</v>
          </cell>
          <cell r="Z35">
            <v>13</v>
          </cell>
          <cell r="AB35">
            <v>92.25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C36">
            <v>47</v>
          </cell>
          <cell r="D36">
            <v>2</v>
          </cell>
          <cell r="E36">
            <v>39</v>
          </cell>
          <cell r="F36">
            <v>4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41</v>
          </cell>
          <cell r="K36">
            <v>-2</v>
          </cell>
          <cell r="N36">
            <v>0</v>
          </cell>
          <cell r="O36">
            <v>7.8</v>
          </cell>
          <cell r="P36">
            <v>105.2</v>
          </cell>
          <cell r="Q36">
            <v>96</v>
          </cell>
          <cell r="T36">
            <v>12.820512820512821</v>
          </cell>
          <cell r="U36">
            <v>0.51282051282051289</v>
          </cell>
          <cell r="V36">
            <v>2.4</v>
          </cell>
          <cell r="W36">
            <v>2.2000000000000002</v>
          </cell>
          <cell r="X36">
            <v>10.8</v>
          </cell>
          <cell r="Y36">
            <v>2</v>
          </cell>
          <cell r="Z36">
            <v>6</v>
          </cell>
          <cell r="AA36" t="str">
            <v>отсутствует в бланке</v>
          </cell>
          <cell r="AB36">
            <v>78.900000000000006</v>
          </cell>
          <cell r="AC36">
            <v>8</v>
          </cell>
          <cell r="AD36">
            <v>12</v>
          </cell>
          <cell r="AE36">
            <v>72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Горячая штучка 0,75 кг Бульмени  ПОКОМ</v>
          </cell>
          <cell r="B37" t="str">
            <v>шт</v>
          </cell>
          <cell r="C37">
            <v>-1</v>
          </cell>
          <cell r="D37">
            <v>1</v>
          </cell>
          <cell r="G37">
            <v>0</v>
          </cell>
          <cell r="H37" t="e">
            <v>#N/A</v>
          </cell>
          <cell r="I37" t="str">
            <v>нет в матрице</v>
          </cell>
          <cell r="K37">
            <v>0</v>
          </cell>
          <cell r="O37">
            <v>0</v>
          </cell>
          <cell r="Q37">
            <v>0</v>
          </cell>
          <cell r="T37" t="e">
            <v>#DIV/0!</v>
          </cell>
          <cell r="U37" t="e">
            <v>#DIV/0!</v>
          </cell>
          <cell r="V37">
            <v>0.2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B37">
            <v>0</v>
          </cell>
          <cell r="AC37">
            <v>0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174</v>
          </cell>
          <cell r="D38">
            <v>4</v>
          </cell>
          <cell r="E38">
            <v>51</v>
          </cell>
          <cell r="F38">
            <v>120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55</v>
          </cell>
          <cell r="K38">
            <v>-4</v>
          </cell>
          <cell r="N38">
            <v>0</v>
          </cell>
          <cell r="O38">
            <v>10.199999999999999</v>
          </cell>
          <cell r="P38">
            <v>84</v>
          </cell>
          <cell r="Q38">
            <v>96</v>
          </cell>
          <cell r="T38">
            <v>21.176470588235297</v>
          </cell>
          <cell r="U38">
            <v>11.764705882352942</v>
          </cell>
          <cell r="V38">
            <v>6</v>
          </cell>
          <cell r="W38">
            <v>0</v>
          </cell>
          <cell r="X38">
            <v>10.4</v>
          </cell>
          <cell r="Y38">
            <v>10.6</v>
          </cell>
          <cell r="Z38">
            <v>7.2</v>
          </cell>
          <cell r="AB38">
            <v>63</v>
          </cell>
          <cell r="AC38">
            <v>8</v>
          </cell>
          <cell r="AD38">
            <v>12</v>
          </cell>
          <cell r="AE38">
            <v>72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E39">
            <v>26</v>
          </cell>
          <cell r="F39">
            <v>42</v>
          </cell>
          <cell r="G39">
            <v>0.43</v>
          </cell>
          <cell r="H39">
            <v>180</v>
          </cell>
          <cell r="I39" t="str">
            <v>матрица</v>
          </cell>
          <cell r="K39">
            <v>26</v>
          </cell>
          <cell r="N39">
            <v>0</v>
          </cell>
          <cell r="O39">
            <v>5.2</v>
          </cell>
          <cell r="P39">
            <v>114</v>
          </cell>
          <cell r="Q39">
            <v>192</v>
          </cell>
          <cell r="T39">
            <v>45</v>
          </cell>
          <cell r="U39">
            <v>8.0769230769230766</v>
          </cell>
          <cell r="V39">
            <v>4</v>
          </cell>
          <cell r="W39">
            <v>4.2</v>
          </cell>
          <cell r="X39">
            <v>7.4</v>
          </cell>
          <cell r="Y39">
            <v>2.2000000000000002</v>
          </cell>
          <cell r="Z39">
            <v>10.6</v>
          </cell>
          <cell r="AA39" t="str">
            <v>тоже что - Пельмени Бигбули с мясом, Горячая штучка сфера 0,43 кг  ПОКОМ</v>
          </cell>
          <cell r="AB39">
            <v>49.019999999999996</v>
          </cell>
          <cell r="AC39">
            <v>16</v>
          </cell>
          <cell r="AD39">
            <v>12</v>
          </cell>
          <cell r="AE39">
            <v>82.56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>
            <v>333</v>
          </cell>
          <cell r="E40">
            <v>103</v>
          </cell>
          <cell r="F40">
            <v>197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103</v>
          </cell>
          <cell r="K40">
            <v>0</v>
          </cell>
          <cell r="N40">
            <v>0</v>
          </cell>
          <cell r="O40">
            <v>20.6</v>
          </cell>
          <cell r="P40">
            <v>91.400000000000034</v>
          </cell>
          <cell r="Q40">
            <v>96</v>
          </cell>
          <cell r="T40">
            <v>14.223300970873785</v>
          </cell>
          <cell r="U40">
            <v>9.5631067961165037</v>
          </cell>
          <cell r="V40">
            <v>16.8</v>
          </cell>
          <cell r="W40">
            <v>2.8</v>
          </cell>
          <cell r="X40">
            <v>28.8</v>
          </cell>
          <cell r="Y40">
            <v>21</v>
          </cell>
          <cell r="Z40">
            <v>18.600000000000001</v>
          </cell>
          <cell r="AB40">
            <v>82.260000000000034</v>
          </cell>
          <cell r="AC40">
            <v>8</v>
          </cell>
          <cell r="AD40">
            <v>12</v>
          </cell>
          <cell r="AE40">
            <v>86.4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C41">
            <v>190</v>
          </cell>
          <cell r="E41">
            <v>6</v>
          </cell>
          <cell r="F41">
            <v>183</v>
          </cell>
          <cell r="G41">
            <v>0.43</v>
          </cell>
          <cell r="H41">
            <v>180</v>
          </cell>
          <cell r="I41" t="str">
            <v>матрица</v>
          </cell>
          <cell r="J41">
            <v>6</v>
          </cell>
          <cell r="K41">
            <v>0</v>
          </cell>
          <cell r="N41">
            <v>0</v>
          </cell>
          <cell r="O41">
            <v>1.2</v>
          </cell>
          <cell r="Q41">
            <v>0</v>
          </cell>
          <cell r="T41">
            <v>152.5</v>
          </cell>
          <cell r="U41">
            <v>152.5</v>
          </cell>
          <cell r="V41">
            <v>0.8</v>
          </cell>
          <cell r="W41">
            <v>5.6</v>
          </cell>
          <cell r="X41">
            <v>3.8</v>
          </cell>
          <cell r="Y41">
            <v>2.2000000000000002</v>
          </cell>
          <cell r="Z41">
            <v>5</v>
          </cell>
          <cell r="AA41" t="str">
            <v>нужно увеличить продажи!!!</v>
          </cell>
          <cell r="AB41">
            <v>0</v>
          </cell>
          <cell r="AC41">
            <v>16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274</v>
          </cell>
          <cell r="E42">
            <v>193</v>
          </cell>
          <cell r="F42">
            <v>20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187</v>
          </cell>
          <cell r="K42">
            <v>6</v>
          </cell>
          <cell r="N42">
            <v>288</v>
          </cell>
          <cell r="O42">
            <v>38.6</v>
          </cell>
          <cell r="P42">
            <v>232.39999999999998</v>
          </cell>
          <cell r="Q42">
            <v>192</v>
          </cell>
          <cell r="T42">
            <v>12.953367875647668</v>
          </cell>
          <cell r="U42">
            <v>7.9792746113989637</v>
          </cell>
          <cell r="V42">
            <v>33.6</v>
          </cell>
          <cell r="W42">
            <v>0.2</v>
          </cell>
          <cell r="X42">
            <v>28</v>
          </cell>
          <cell r="Y42">
            <v>17.2</v>
          </cell>
          <cell r="Z42">
            <v>14</v>
          </cell>
          <cell r="AB42">
            <v>209.16</v>
          </cell>
          <cell r="AC42">
            <v>8</v>
          </cell>
          <cell r="AD42">
            <v>24</v>
          </cell>
          <cell r="AE42">
            <v>172.8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C43">
            <v>69</v>
          </cell>
          <cell r="D43">
            <v>2</v>
          </cell>
          <cell r="E43">
            <v>26</v>
          </cell>
          <cell r="F43">
            <v>42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26</v>
          </cell>
          <cell r="K43">
            <v>0</v>
          </cell>
          <cell r="O43">
            <v>5.2</v>
          </cell>
          <cell r="Q43">
            <v>0</v>
          </cell>
          <cell r="T43">
            <v>8.0769230769230766</v>
          </cell>
          <cell r="U43">
            <v>8.0769230769230766</v>
          </cell>
          <cell r="V43">
            <v>4</v>
          </cell>
          <cell r="W43">
            <v>4.2</v>
          </cell>
          <cell r="X43">
            <v>4.2</v>
          </cell>
          <cell r="Y43">
            <v>2.2000000000000002</v>
          </cell>
          <cell r="Z43">
            <v>4.2</v>
          </cell>
          <cell r="AA43" t="str">
            <v>тоже что - Пельмени «Бигбули с мясом» 0,43 Сфера ТМ «Горячая штучка»  Поком</v>
          </cell>
          <cell r="AB43">
            <v>0</v>
          </cell>
          <cell r="AC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458</v>
          </cell>
          <cell r="E44">
            <v>154</v>
          </cell>
          <cell r="F44">
            <v>253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150</v>
          </cell>
          <cell r="K44">
            <v>4</v>
          </cell>
          <cell r="N44">
            <v>96</v>
          </cell>
          <cell r="O44">
            <v>30.8</v>
          </cell>
          <cell r="P44">
            <v>82.199999999999989</v>
          </cell>
          <cell r="Q44">
            <v>96</v>
          </cell>
          <cell r="T44">
            <v>14.448051948051948</v>
          </cell>
          <cell r="U44">
            <v>11.331168831168831</v>
          </cell>
          <cell r="V44">
            <v>36.799999999999997</v>
          </cell>
          <cell r="W44">
            <v>42.6</v>
          </cell>
          <cell r="X44">
            <v>38.4</v>
          </cell>
          <cell r="Y44">
            <v>35.6</v>
          </cell>
          <cell r="Z44">
            <v>33.799999999999997</v>
          </cell>
          <cell r="AB44">
            <v>73.97999999999999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ТС Бигбули ГШ флоу-пак сфера 0,43 УВС.  ПОКОМ</v>
          </cell>
          <cell r="B45" t="str">
            <v>шт</v>
          </cell>
          <cell r="C45">
            <v>26</v>
          </cell>
          <cell r="E45">
            <v>4</v>
          </cell>
          <cell r="G45">
            <v>0</v>
          </cell>
          <cell r="H45">
            <v>180</v>
          </cell>
          <cell r="I45" t="str">
            <v>нет в матрице</v>
          </cell>
          <cell r="J45">
            <v>6</v>
          </cell>
          <cell r="K45">
            <v>-2</v>
          </cell>
          <cell r="O45">
            <v>0.8</v>
          </cell>
          <cell r="Q45">
            <v>0</v>
          </cell>
          <cell r="T45">
            <v>0</v>
          </cell>
          <cell r="U45">
            <v>0</v>
          </cell>
          <cell r="V45">
            <v>4</v>
          </cell>
          <cell r="W45">
            <v>0.6</v>
          </cell>
          <cell r="X45">
            <v>2.6</v>
          </cell>
          <cell r="Y45">
            <v>0</v>
          </cell>
          <cell r="Z45">
            <v>1.4</v>
          </cell>
          <cell r="AA45" t="str">
            <v>тоже что - Пельмени Бугбули со сливочным маслом ТМ Горячая штучка БУЛЬМЕНИ 0,43 кг  ПОКОМ</v>
          </cell>
          <cell r="AB45">
            <v>0</v>
          </cell>
          <cell r="AC45">
            <v>0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D46">
            <v>8</v>
          </cell>
          <cell r="E46">
            <v>12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8</v>
          </cell>
          <cell r="K46">
            <v>4</v>
          </cell>
          <cell r="N46">
            <v>192</v>
          </cell>
          <cell r="O46">
            <v>2.4</v>
          </cell>
          <cell r="Q46">
            <v>0</v>
          </cell>
          <cell r="T46">
            <v>80</v>
          </cell>
          <cell r="U46">
            <v>80</v>
          </cell>
          <cell r="V46">
            <v>4</v>
          </cell>
          <cell r="W46">
            <v>4.4000000000000004</v>
          </cell>
          <cell r="X46">
            <v>5.8</v>
          </cell>
          <cell r="Y46">
            <v>0</v>
          </cell>
          <cell r="Z46">
            <v>7.8</v>
          </cell>
          <cell r="AA46" t="str">
            <v>тоже что - Пельмени Бугбули со сливочным маслом ТМ Горячая штучка БУЛЬМЕНИ 0,43 кг  ПОКОМ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601</v>
          </cell>
          <cell r="E47">
            <v>194</v>
          </cell>
          <cell r="F47">
            <v>352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192</v>
          </cell>
          <cell r="K47">
            <v>2</v>
          </cell>
          <cell r="N47">
            <v>0</v>
          </cell>
          <cell r="O47">
            <v>38.799999999999997</v>
          </cell>
          <cell r="P47">
            <v>191.19999999999993</v>
          </cell>
          <cell r="Q47">
            <v>192</v>
          </cell>
          <cell r="T47">
            <v>14.020618556701033</v>
          </cell>
          <cell r="U47">
            <v>9.0721649484536098</v>
          </cell>
          <cell r="V47">
            <v>28.2</v>
          </cell>
          <cell r="W47">
            <v>32.4</v>
          </cell>
          <cell r="X47">
            <v>33</v>
          </cell>
          <cell r="Y47">
            <v>32.799999999999997</v>
          </cell>
          <cell r="Z47">
            <v>35.799999999999997</v>
          </cell>
          <cell r="AA47" t="str">
            <v>ТК Вояж (акция август)</v>
          </cell>
          <cell r="AB47">
            <v>172.07999999999996</v>
          </cell>
          <cell r="AC47">
            <v>8</v>
          </cell>
          <cell r="AD47">
            <v>24</v>
          </cell>
          <cell r="AE47">
            <v>172.8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172</v>
          </cell>
          <cell r="E48">
            <v>40</v>
          </cell>
          <cell r="F48">
            <v>116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28</v>
          </cell>
          <cell r="K48">
            <v>12</v>
          </cell>
          <cell r="N48">
            <v>0</v>
          </cell>
          <cell r="O48">
            <v>8</v>
          </cell>
          <cell r="Q48">
            <v>0</v>
          </cell>
          <cell r="T48">
            <v>14.5</v>
          </cell>
          <cell r="U48">
            <v>14.5</v>
          </cell>
          <cell r="V48">
            <v>7.2</v>
          </cell>
          <cell r="W48">
            <v>3</v>
          </cell>
          <cell r="X48">
            <v>6.2</v>
          </cell>
          <cell r="Y48">
            <v>7.2</v>
          </cell>
          <cell r="Z48">
            <v>2.8</v>
          </cell>
          <cell r="AB48">
            <v>0</v>
          </cell>
          <cell r="AC48">
            <v>16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1120</v>
          </cell>
          <cell r="E49">
            <v>495</v>
          </cell>
          <cell r="F49">
            <v>575</v>
          </cell>
          <cell r="G49">
            <v>1</v>
          </cell>
          <cell r="H49">
            <v>180</v>
          </cell>
          <cell r="I49" t="str">
            <v>матрица</v>
          </cell>
          <cell r="J49">
            <v>495</v>
          </cell>
          <cell r="K49">
            <v>0</v>
          </cell>
          <cell r="N49">
            <v>0</v>
          </cell>
          <cell r="O49">
            <v>99</v>
          </cell>
          <cell r="P49">
            <v>811</v>
          </cell>
          <cell r="Q49">
            <v>840</v>
          </cell>
          <cell r="T49">
            <v>14.292929292929292</v>
          </cell>
          <cell r="U49">
            <v>5.808080808080808</v>
          </cell>
          <cell r="V49">
            <v>69</v>
          </cell>
          <cell r="W49">
            <v>72</v>
          </cell>
          <cell r="X49">
            <v>70</v>
          </cell>
          <cell r="Y49">
            <v>86</v>
          </cell>
          <cell r="Z49">
            <v>91</v>
          </cell>
          <cell r="AB49">
            <v>811</v>
          </cell>
          <cell r="AC49">
            <v>5</v>
          </cell>
          <cell r="AD49">
            <v>168</v>
          </cell>
          <cell r="AE49">
            <v>840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653</v>
          </cell>
          <cell r="E50">
            <v>247</v>
          </cell>
          <cell r="F50">
            <v>305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246</v>
          </cell>
          <cell r="K50">
            <v>1</v>
          </cell>
          <cell r="N50">
            <v>288</v>
          </cell>
          <cell r="O50">
            <v>49.4</v>
          </cell>
          <cell r="P50">
            <v>296.19999999999993</v>
          </cell>
          <cell r="Q50">
            <v>288</v>
          </cell>
          <cell r="T50">
            <v>17.834008097165992</v>
          </cell>
          <cell r="U50">
            <v>12.004048582995951</v>
          </cell>
          <cell r="V50">
            <v>62.2</v>
          </cell>
          <cell r="W50">
            <v>45.8</v>
          </cell>
          <cell r="X50">
            <v>43.6</v>
          </cell>
          <cell r="Y50">
            <v>36</v>
          </cell>
          <cell r="Z50">
            <v>50.6</v>
          </cell>
          <cell r="AA50" t="str">
            <v>ТК Вояж (акция август)</v>
          </cell>
          <cell r="AB50">
            <v>266.57999999999993</v>
          </cell>
          <cell r="AC50">
            <v>8</v>
          </cell>
          <cell r="AD50">
            <v>36</v>
          </cell>
          <cell r="AE50">
            <v>259.2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258</v>
          </cell>
          <cell r="E51">
            <v>57</v>
          </cell>
          <cell r="F51">
            <v>197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49</v>
          </cell>
          <cell r="K51">
            <v>8</v>
          </cell>
          <cell r="N51">
            <v>0</v>
          </cell>
          <cell r="O51">
            <v>11.4</v>
          </cell>
          <cell r="Q51">
            <v>0</v>
          </cell>
          <cell r="T51">
            <v>17.280701754385966</v>
          </cell>
          <cell r="U51">
            <v>17.280701754385966</v>
          </cell>
          <cell r="V51">
            <v>12.4</v>
          </cell>
          <cell r="W51">
            <v>12.6</v>
          </cell>
          <cell r="X51">
            <v>9.6</v>
          </cell>
          <cell r="Y51">
            <v>2.8</v>
          </cell>
          <cell r="Z51">
            <v>9.4</v>
          </cell>
          <cell r="AB51">
            <v>0</v>
          </cell>
          <cell r="AC51">
            <v>16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C52">
            <v>120</v>
          </cell>
          <cell r="E52">
            <v>5</v>
          </cell>
          <cell r="F52">
            <v>115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5</v>
          </cell>
          <cell r="K52">
            <v>0</v>
          </cell>
          <cell r="N52">
            <v>0</v>
          </cell>
          <cell r="O52">
            <v>1</v>
          </cell>
          <cell r="Q52">
            <v>0</v>
          </cell>
          <cell r="T52">
            <v>115</v>
          </cell>
          <cell r="U52">
            <v>115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новинка Майба / нужно продавать</v>
          </cell>
          <cell r="AB52">
            <v>0</v>
          </cell>
          <cell r="AC52">
            <v>10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C53">
            <v>120</v>
          </cell>
          <cell r="E53">
            <v>3</v>
          </cell>
          <cell r="F53">
            <v>117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</v>
          </cell>
          <cell r="K53">
            <v>0</v>
          </cell>
          <cell r="N53">
            <v>0</v>
          </cell>
          <cell r="O53">
            <v>0.6</v>
          </cell>
          <cell r="Q53">
            <v>0</v>
          </cell>
          <cell r="T53">
            <v>195</v>
          </cell>
          <cell r="U53">
            <v>195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 Майба / нужно продавать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фермерскими сливками ТМ Стародв флоу-пак классическая форма 0,7 кг.  Поком</v>
          </cell>
          <cell r="B54" t="str">
            <v>шт</v>
          </cell>
          <cell r="C54">
            <v>112</v>
          </cell>
          <cell r="E54">
            <v>43</v>
          </cell>
          <cell r="F54">
            <v>63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43</v>
          </cell>
          <cell r="K54">
            <v>0</v>
          </cell>
          <cell r="N54">
            <v>96</v>
          </cell>
          <cell r="O54">
            <v>8.6</v>
          </cell>
          <cell r="Q54">
            <v>0</v>
          </cell>
          <cell r="T54">
            <v>18.488372093023255</v>
          </cell>
          <cell r="U54">
            <v>18.488372093023255</v>
          </cell>
          <cell r="V54">
            <v>17.600000000000001</v>
          </cell>
          <cell r="W54">
            <v>0</v>
          </cell>
          <cell r="X54">
            <v>11.6</v>
          </cell>
          <cell r="Y54">
            <v>4.4000000000000004</v>
          </cell>
          <cell r="Z54">
            <v>5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фермерской свининой и говядиной Большие флоу-пак класс 0,7 кг  Поком</v>
          </cell>
          <cell r="B55" t="str">
            <v>шт</v>
          </cell>
          <cell r="C55">
            <v>89</v>
          </cell>
          <cell r="E55">
            <v>25</v>
          </cell>
          <cell r="F55">
            <v>57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25</v>
          </cell>
          <cell r="K55">
            <v>0</v>
          </cell>
          <cell r="N55">
            <v>0</v>
          </cell>
          <cell r="O55">
            <v>5</v>
          </cell>
          <cell r="P55">
            <v>68</v>
          </cell>
          <cell r="Q55">
            <v>96</v>
          </cell>
          <cell r="T55">
            <v>30.6</v>
          </cell>
          <cell r="U55">
            <v>11.4</v>
          </cell>
          <cell r="V55">
            <v>3.8</v>
          </cell>
          <cell r="W55">
            <v>4.2</v>
          </cell>
          <cell r="X55">
            <v>4.8</v>
          </cell>
          <cell r="Y55">
            <v>8.4</v>
          </cell>
          <cell r="Z55">
            <v>6</v>
          </cell>
          <cell r="AB55">
            <v>47.599999999999994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Малые флоу-пак классическая 0,7 кг  Поком</v>
          </cell>
          <cell r="B56" t="str">
            <v>шт</v>
          </cell>
          <cell r="C56">
            <v>192</v>
          </cell>
          <cell r="E56">
            <v>34</v>
          </cell>
          <cell r="F56">
            <v>152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34</v>
          </cell>
          <cell r="K56">
            <v>0</v>
          </cell>
          <cell r="N56">
            <v>0</v>
          </cell>
          <cell r="O56">
            <v>6.8</v>
          </cell>
          <cell r="Q56">
            <v>0</v>
          </cell>
          <cell r="T56">
            <v>22.352941176470591</v>
          </cell>
          <cell r="U56">
            <v>22.352941176470591</v>
          </cell>
          <cell r="V56">
            <v>6.2</v>
          </cell>
          <cell r="W56">
            <v>8.6</v>
          </cell>
          <cell r="X56">
            <v>6.8</v>
          </cell>
          <cell r="Y56">
            <v>5.2</v>
          </cell>
          <cell r="Z56">
            <v>8.6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Мясорубские ТМ Стародворье фоу-пак равиоли 0,7 кг.  Поком</v>
          </cell>
          <cell r="B57" t="str">
            <v>шт</v>
          </cell>
          <cell r="C57">
            <v>159</v>
          </cell>
          <cell r="E57">
            <v>77</v>
          </cell>
          <cell r="F57">
            <v>61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77</v>
          </cell>
          <cell r="K57">
            <v>0</v>
          </cell>
          <cell r="N57">
            <v>0</v>
          </cell>
          <cell r="O57">
            <v>15.4</v>
          </cell>
          <cell r="P57">
            <v>154.6</v>
          </cell>
          <cell r="Q57">
            <v>192</v>
          </cell>
          <cell r="T57">
            <v>16.428571428571427</v>
          </cell>
          <cell r="U57">
            <v>3.9610389610389611</v>
          </cell>
          <cell r="V57">
            <v>10.8</v>
          </cell>
          <cell r="W57">
            <v>11.2</v>
          </cell>
          <cell r="X57">
            <v>18.399999999999999</v>
          </cell>
          <cell r="Y57">
            <v>8.6</v>
          </cell>
          <cell r="Z57">
            <v>21.8</v>
          </cell>
          <cell r="AA57" t="str">
            <v>сети</v>
          </cell>
          <cell r="AB57">
            <v>108.21999999999998</v>
          </cell>
          <cell r="AC57">
            <v>8</v>
          </cell>
          <cell r="AD57">
            <v>24</v>
          </cell>
          <cell r="AE57">
            <v>134.39999999999998</v>
          </cell>
          <cell r="AF57">
            <v>12</v>
          </cell>
          <cell r="AG57">
            <v>84</v>
          </cell>
        </row>
        <row r="58">
          <cell r="A58" t="str">
            <v>Пельмени Отборные из свинины и говядины 0,9 кг ТМ Стародворье ТС Медвежье ушко  ПОКОМ</v>
          </cell>
          <cell r="B58" t="str">
            <v>шт</v>
          </cell>
          <cell r="C58">
            <v>150</v>
          </cell>
          <cell r="E58">
            <v>53</v>
          </cell>
          <cell r="F58">
            <v>94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53</v>
          </cell>
          <cell r="K58">
            <v>0</v>
          </cell>
          <cell r="N58">
            <v>0</v>
          </cell>
          <cell r="O58">
            <v>10.6</v>
          </cell>
          <cell r="P58">
            <v>54.400000000000006</v>
          </cell>
          <cell r="Q58">
            <v>96</v>
          </cell>
          <cell r="T58">
            <v>17.924528301886792</v>
          </cell>
          <cell r="U58">
            <v>8.8679245283018879</v>
          </cell>
          <cell r="V58">
            <v>9.6</v>
          </cell>
          <cell r="W58">
            <v>10</v>
          </cell>
          <cell r="X58">
            <v>3.8</v>
          </cell>
          <cell r="Y58">
            <v>2.4</v>
          </cell>
          <cell r="Z58">
            <v>15</v>
          </cell>
          <cell r="AB58">
            <v>48.960000000000008</v>
          </cell>
          <cell r="AC58">
            <v>8</v>
          </cell>
          <cell r="AD58">
            <v>12</v>
          </cell>
          <cell r="AE58">
            <v>86.4</v>
          </cell>
          <cell r="AF58">
            <v>12</v>
          </cell>
          <cell r="AG58">
            <v>84</v>
          </cell>
        </row>
        <row r="59">
          <cell r="A59" t="str">
            <v>Пельмени Отборные с говядиной 0,9 кг НОВА ТМ Стародворье ТС Медвежье ушко  ПОКОМ</v>
          </cell>
          <cell r="B59" t="str">
            <v>шт</v>
          </cell>
          <cell r="C59">
            <v>205</v>
          </cell>
          <cell r="E59">
            <v>100</v>
          </cell>
          <cell r="F59">
            <v>96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100</v>
          </cell>
          <cell r="K59">
            <v>0</v>
          </cell>
          <cell r="N59">
            <v>0</v>
          </cell>
          <cell r="O59">
            <v>20</v>
          </cell>
          <cell r="P59">
            <v>184</v>
          </cell>
          <cell r="Q59">
            <v>192</v>
          </cell>
          <cell r="T59">
            <v>14.4</v>
          </cell>
          <cell r="U59">
            <v>4.8</v>
          </cell>
          <cell r="V59">
            <v>14.2</v>
          </cell>
          <cell r="W59">
            <v>10.199999999999999</v>
          </cell>
          <cell r="X59">
            <v>17.600000000000001</v>
          </cell>
          <cell r="Y59">
            <v>13.2</v>
          </cell>
          <cell r="Z59">
            <v>17.8</v>
          </cell>
          <cell r="AB59">
            <v>165.6</v>
          </cell>
          <cell r="AC59">
            <v>8</v>
          </cell>
          <cell r="AD59">
            <v>24</v>
          </cell>
          <cell r="AE59">
            <v>172.8</v>
          </cell>
          <cell r="AF59">
            <v>12</v>
          </cell>
          <cell r="AG59">
            <v>84</v>
          </cell>
        </row>
        <row r="60">
          <cell r="A60" t="str">
            <v>Пельмени С говядиной и свининой, ВЕС, ТМ Славница сфера пуговки  ПОКОМ</v>
          </cell>
          <cell r="B60" t="str">
            <v>кг</v>
          </cell>
          <cell r="C60">
            <v>515</v>
          </cell>
          <cell r="E60">
            <v>140</v>
          </cell>
          <cell r="F60">
            <v>370</v>
          </cell>
          <cell r="G60">
            <v>1</v>
          </cell>
          <cell r="H60">
            <v>180</v>
          </cell>
          <cell r="I60" t="str">
            <v>матрица</v>
          </cell>
          <cell r="J60">
            <v>140</v>
          </cell>
          <cell r="K60">
            <v>0</v>
          </cell>
          <cell r="N60">
            <v>0</v>
          </cell>
          <cell r="O60">
            <v>28</v>
          </cell>
          <cell r="P60">
            <v>190</v>
          </cell>
          <cell r="Q60">
            <v>180</v>
          </cell>
          <cell r="T60">
            <v>19.642857142857142</v>
          </cell>
          <cell r="U60">
            <v>13.214285714285714</v>
          </cell>
          <cell r="V60">
            <v>30</v>
          </cell>
          <cell r="W60">
            <v>24</v>
          </cell>
          <cell r="X60">
            <v>23</v>
          </cell>
          <cell r="Y60">
            <v>34</v>
          </cell>
          <cell r="Z60">
            <v>23</v>
          </cell>
          <cell r="AB60">
            <v>190</v>
          </cell>
          <cell r="AC60">
            <v>5</v>
          </cell>
          <cell r="AD60">
            <v>36</v>
          </cell>
          <cell r="AE60">
            <v>180</v>
          </cell>
          <cell r="AF60">
            <v>12</v>
          </cell>
          <cell r="AG60">
            <v>144</v>
          </cell>
        </row>
        <row r="61">
          <cell r="A61" t="str">
            <v>Пельмени Со свининой и говядиной ТМ Особый рецепт Любимая ложка 1,0 кг  ПОКОМ</v>
          </cell>
          <cell r="B61" t="str">
            <v>шт</v>
          </cell>
          <cell r="C61">
            <v>14</v>
          </cell>
          <cell r="E61">
            <v>1</v>
          </cell>
          <cell r="F61">
            <v>13</v>
          </cell>
          <cell r="G61">
            <v>1</v>
          </cell>
          <cell r="H61">
            <v>180</v>
          </cell>
          <cell r="I61" t="str">
            <v>матрица</v>
          </cell>
          <cell r="J61">
            <v>1</v>
          </cell>
          <cell r="K61">
            <v>0</v>
          </cell>
          <cell r="N61">
            <v>0</v>
          </cell>
          <cell r="O61">
            <v>0.2</v>
          </cell>
          <cell r="Q61">
            <v>0</v>
          </cell>
          <cell r="T61">
            <v>65</v>
          </cell>
          <cell r="U61">
            <v>65</v>
          </cell>
          <cell r="V61">
            <v>0.2</v>
          </cell>
          <cell r="W61">
            <v>0.4</v>
          </cell>
          <cell r="X61">
            <v>0.6</v>
          </cell>
          <cell r="Y61">
            <v>0</v>
          </cell>
          <cell r="Z61">
            <v>1.6</v>
          </cell>
          <cell r="AA61" t="str">
            <v>нужно увеличить продажи!!!</v>
          </cell>
          <cell r="AB61">
            <v>0</v>
          </cell>
          <cell r="AC61">
            <v>5</v>
          </cell>
          <cell r="AD61">
            <v>0</v>
          </cell>
          <cell r="AE61">
            <v>0</v>
          </cell>
          <cell r="AF61">
            <v>12</v>
          </cell>
          <cell r="AG61">
            <v>84</v>
          </cell>
        </row>
        <row r="62">
          <cell r="A62" t="str">
            <v>Пельмени Супермени с мясом, Горячая штучка 0,2кг    ПОКОМ</v>
          </cell>
          <cell r="B62" t="str">
            <v>шт</v>
          </cell>
          <cell r="C62">
            <v>90</v>
          </cell>
          <cell r="E62">
            <v>21</v>
          </cell>
          <cell r="F62">
            <v>69</v>
          </cell>
          <cell r="G62">
            <v>0.2</v>
          </cell>
          <cell r="H62">
            <v>180</v>
          </cell>
          <cell r="I62" t="str">
            <v>матрица</v>
          </cell>
          <cell r="J62">
            <v>21</v>
          </cell>
          <cell r="K62">
            <v>0</v>
          </cell>
          <cell r="N62">
            <v>0</v>
          </cell>
          <cell r="O62">
            <v>4.2</v>
          </cell>
          <cell r="Q62">
            <v>0</v>
          </cell>
          <cell r="T62">
            <v>16.428571428571427</v>
          </cell>
          <cell r="U62">
            <v>16.428571428571427</v>
          </cell>
          <cell r="V62">
            <v>1.4</v>
          </cell>
          <cell r="W62">
            <v>0.2</v>
          </cell>
          <cell r="X62">
            <v>3</v>
          </cell>
          <cell r="Y62">
            <v>3.2</v>
          </cell>
          <cell r="Z62">
            <v>2</v>
          </cell>
          <cell r="AA62" t="str">
            <v>нужно увеличить продажи</v>
          </cell>
          <cell r="AB62">
            <v>0</v>
          </cell>
          <cell r="AC62">
            <v>12</v>
          </cell>
          <cell r="AD62">
            <v>0</v>
          </cell>
          <cell r="AE62">
            <v>0</v>
          </cell>
          <cell r="AF62">
            <v>8</v>
          </cell>
          <cell r="AG62">
            <v>48</v>
          </cell>
        </row>
        <row r="63">
          <cell r="A63" t="str">
            <v>Пельмени Супермени со сливочным маслом Супермени 0,2 Сфера Горячая штучка  Поком</v>
          </cell>
          <cell r="B63" t="str">
            <v>шт</v>
          </cell>
          <cell r="C63">
            <v>47</v>
          </cell>
          <cell r="E63">
            <v>22</v>
          </cell>
          <cell r="F63">
            <v>25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22</v>
          </cell>
          <cell r="K63">
            <v>0</v>
          </cell>
          <cell r="N63">
            <v>0</v>
          </cell>
          <cell r="O63">
            <v>4.4000000000000004</v>
          </cell>
          <cell r="P63">
            <v>36.600000000000009</v>
          </cell>
          <cell r="Q63">
            <v>48</v>
          </cell>
          <cell r="T63">
            <v>16.59090909090909</v>
          </cell>
          <cell r="U63">
            <v>5.6818181818181817</v>
          </cell>
          <cell r="V63">
            <v>0.8</v>
          </cell>
          <cell r="W63">
            <v>0.2</v>
          </cell>
          <cell r="X63">
            <v>3.4</v>
          </cell>
          <cell r="Y63">
            <v>2.4</v>
          </cell>
          <cell r="Z63">
            <v>2</v>
          </cell>
          <cell r="AB63">
            <v>7.3200000000000021</v>
          </cell>
          <cell r="AC63">
            <v>8</v>
          </cell>
          <cell r="AD63">
            <v>6</v>
          </cell>
          <cell r="AE63">
            <v>9.6000000000000014</v>
          </cell>
          <cell r="AF63">
            <v>6</v>
          </cell>
          <cell r="AG63">
            <v>72</v>
          </cell>
        </row>
        <row r="64">
          <cell r="A64" t="str">
            <v>Пельмени отборные  с говядиной и свининой 0,43кг ушко  Поком</v>
          </cell>
          <cell r="B64" t="str">
            <v>шт</v>
          </cell>
          <cell r="D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нет в матрице</v>
          </cell>
          <cell r="K64">
            <v>0</v>
          </cell>
          <cell r="O64">
            <v>0</v>
          </cell>
          <cell r="Q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0.2</v>
          </cell>
          <cell r="X64">
            <v>0.2</v>
          </cell>
          <cell r="Y64">
            <v>0.2</v>
          </cell>
          <cell r="Z64">
            <v>0.2</v>
          </cell>
          <cell r="AB64">
            <v>0</v>
          </cell>
          <cell r="AC64">
            <v>0</v>
          </cell>
        </row>
        <row r="65">
          <cell r="A65" t="str">
            <v>Печеные пельмени Печь-мени с мясом Печеные пельмени Фикс.вес 0,2 сфера Вязанка  Поком</v>
          </cell>
          <cell r="B65" t="str">
            <v>шт</v>
          </cell>
          <cell r="C65">
            <v>264</v>
          </cell>
          <cell r="E65">
            <v>70</v>
          </cell>
          <cell r="F65">
            <v>151</v>
          </cell>
          <cell r="G65">
            <v>0.2</v>
          </cell>
          <cell r="H65">
            <v>180</v>
          </cell>
          <cell r="I65" t="str">
            <v>матрица</v>
          </cell>
          <cell r="J65">
            <v>66</v>
          </cell>
          <cell r="K65">
            <v>4</v>
          </cell>
          <cell r="N65">
            <v>0</v>
          </cell>
          <cell r="O65">
            <v>14</v>
          </cell>
          <cell r="P65">
            <v>45</v>
          </cell>
          <cell r="Q65">
            <v>48</v>
          </cell>
          <cell r="T65">
            <v>14.214285714285714</v>
          </cell>
          <cell r="U65">
            <v>10.785714285714286</v>
          </cell>
          <cell r="V65">
            <v>15.2</v>
          </cell>
          <cell r="W65">
            <v>15.4</v>
          </cell>
          <cell r="X65">
            <v>15</v>
          </cell>
          <cell r="Y65">
            <v>4</v>
          </cell>
          <cell r="Z65">
            <v>12.2</v>
          </cell>
          <cell r="AB65">
            <v>9</v>
          </cell>
          <cell r="AC65">
            <v>8</v>
          </cell>
          <cell r="AD65">
            <v>6</v>
          </cell>
          <cell r="AE65">
            <v>9.6000000000000014</v>
          </cell>
          <cell r="AF65">
            <v>6</v>
          </cell>
          <cell r="AG65">
            <v>72</v>
          </cell>
        </row>
        <row r="66">
          <cell r="A66" t="str">
            <v>Смак-мени с картофелем и сочной грудинкой ТМ Зареченские  флоу-пак 1 кг.  Поком</v>
          </cell>
          <cell r="B66" t="str">
            <v>шт</v>
          </cell>
          <cell r="C66">
            <v>5</v>
          </cell>
          <cell r="F66">
            <v>5</v>
          </cell>
          <cell r="G66">
            <v>0</v>
          </cell>
          <cell r="H66" t="e">
            <v>#N/A</v>
          </cell>
          <cell r="I66" t="str">
            <v>нет в матрице</v>
          </cell>
          <cell r="K66">
            <v>0</v>
          </cell>
          <cell r="O66">
            <v>0</v>
          </cell>
          <cell r="Q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Смак-мени с мясом ТМ Зареченские ТС Зареченские продукты флоу-пак 1 кг.  Поком</v>
          </cell>
          <cell r="B67" t="str">
            <v>шт</v>
          </cell>
          <cell r="C67">
            <v>24</v>
          </cell>
          <cell r="F67">
            <v>24</v>
          </cell>
          <cell r="G67">
            <v>0</v>
          </cell>
          <cell r="H67" t="e">
            <v>#N/A</v>
          </cell>
          <cell r="I67" t="str">
            <v>нет в матрице</v>
          </cell>
          <cell r="K67">
            <v>0</v>
          </cell>
          <cell r="O67">
            <v>0</v>
          </cell>
          <cell r="Q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B67">
            <v>0</v>
          </cell>
          <cell r="AC67">
            <v>0</v>
          </cell>
        </row>
        <row r="68">
          <cell r="A68" t="str">
            <v>Смаколадьи с яблоком и грушей ТМ Зареченские  флоу-пак 0,9 кг.  Поком</v>
          </cell>
          <cell r="B68" t="str">
            <v>шт</v>
          </cell>
          <cell r="C68">
            <v>22</v>
          </cell>
          <cell r="F68">
            <v>22</v>
          </cell>
          <cell r="G68">
            <v>0</v>
          </cell>
          <cell r="H68" t="e">
            <v>#N/A</v>
          </cell>
          <cell r="I68" t="str">
            <v>нет в матрице</v>
          </cell>
          <cell r="K68">
            <v>0</v>
          </cell>
          <cell r="O68">
            <v>0</v>
          </cell>
          <cell r="Q68">
            <v>0</v>
          </cell>
          <cell r="T68" t="e">
            <v>#DIV/0!</v>
          </cell>
          <cell r="U68" t="e">
            <v>#DIV/0!</v>
          </cell>
          <cell r="V68">
            <v>0.2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нужно увеличить продажи!!!</v>
          </cell>
          <cell r="AB68">
            <v>0</v>
          </cell>
          <cell r="AC68">
            <v>0</v>
          </cell>
        </row>
        <row r="69">
          <cell r="A69" t="str">
            <v>Снеки  ЖАР-мени ВЕС. рубленые в тесте замор.  ПОКОМ</v>
          </cell>
          <cell r="B69" t="str">
            <v>кг</v>
          </cell>
          <cell r="D69">
            <v>38.5</v>
          </cell>
          <cell r="E69">
            <v>33</v>
          </cell>
          <cell r="G69">
            <v>0</v>
          </cell>
          <cell r="H69" t="e">
            <v>#N/A</v>
          </cell>
          <cell r="I69" t="str">
            <v>нет в матрице</v>
          </cell>
          <cell r="J69">
            <v>34</v>
          </cell>
          <cell r="K69">
            <v>-1</v>
          </cell>
          <cell r="O69">
            <v>6.6</v>
          </cell>
          <cell r="Q69">
            <v>0</v>
          </cell>
          <cell r="T69">
            <v>0</v>
          </cell>
          <cell r="U69">
            <v>0</v>
          </cell>
          <cell r="V69">
            <v>1.1000000000000001</v>
          </cell>
          <cell r="W69">
            <v>6.6</v>
          </cell>
          <cell r="X69">
            <v>1.1000000000000001</v>
          </cell>
          <cell r="Y69">
            <v>9.9</v>
          </cell>
          <cell r="Z69">
            <v>11</v>
          </cell>
          <cell r="AA69" t="str">
            <v>тоже что - ЖАР-мени ТМ Зареченские ТС Зареченские продукты.   Поком</v>
          </cell>
          <cell r="AB69">
            <v>0</v>
          </cell>
          <cell r="AC69">
            <v>0</v>
          </cell>
        </row>
        <row r="70">
          <cell r="A70" t="str">
            <v>Снеки «Хотстеры с сыром» ф/в 0,25 ТМ «Горячая штучка»</v>
          </cell>
          <cell r="B70" t="str">
            <v>шт</v>
          </cell>
          <cell r="G70">
            <v>0</v>
          </cell>
          <cell r="H70">
            <v>180</v>
          </cell>
          <cell r="I70" t="str">
            <v>разовый заказ</v>
          </cell>
          <cell r="K70">
            <v>0</v>
          </cell>
          <cell r="N70">
            <v>168</v>
          </cell>
          <cell r="O70">
            <v>0</v>
          </cell>
          <cell r="Q70">
            <v>0</v>
          </cell>
          <cell r="T70" t="e">
            <v>#DIV/0!</v>
          </cell>
          <cell r="U70" t="e">
            <v>#DIV/0!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заказ Майба</v>
          </cell>
          <cell r="AB70">
            <v>0</v>
          </cell>
          <cell r="AC70">
            <v>12</v>
          </cell>
          <cell r="AD70">
            <v>0</v>
          </cell>
          <cell r="AE70">
            <v>0</v>
          </cell>
          <cell r="AF70">
            <v>14</v>
          </cell>
          <cell r="AG70">
            <v>70</v>
          </cell>
        </row>
        <row r="71">
          <cell r="A71" t="str">
            <v>Фрай-пицца с ветчиной и грибами ТМ Зареченские ТС Зареченские продукты.  Поком</v>
          </cell>
          <cell r="B71" t="str">
            <v>кг</v>
          </cell>
          <cell r="C71">
            <v>35.9</v>
          </cell>
          <cell r="E71">
            <v>3</v>
          </cell>
          <cell r="F71">
            <v>32.9</v>
          </cell>
          <cell r="G71">
            <v>1</v>
          </cell>
          <cell r="H71">
            <v>180</v>
          </cell>
          <cell r="I71" t="str">
            <v>матрица</v>
          </cell>
          <cell r="J71">
            <v>3</v>
          </cell>
          <cell r="K71">
            <v>0</v>
          </cell>
          <cell r="N71">
            <v>0</v>
          </cell>
          <cell r="O71">
            <v>0.6</v>
          </cell>
          <cell r="Q71">
            <v>0</v>
          </cell>
          <cell r="T71">
            <v>54.833333333333336</v>
          </cell>
          <cell r="U71">
            <v>54.833333333333336</v>
          </cell>
          <cell r="V71">
            <v>1.8</v>
          </cell>
          <cell r="W71">
            <v>2.4</v>
          </cell>
          <cell r="X71">
            <v>1.2</v>
          </cell>
          <cell r="Y71">
            <v>1.2</v>
          </cell>
          <cell r="Z71">
            <v>4.2</v>
          </cell>
          <cell r="AB71">
            <v>0</v>
          </cell>
          <cell r="AC71">
            <v>3</v>
          </cell>
          <cell r="AD71">
            <v>0</v>
          </cell>
          <cell r="AE71">
            <v>0</v>
          </cell>
          <cell r="AF71">
            <v>14</v>
          </cell>
          <cell r="AG71">
            <v>126</v>
          </cell>
        </row>
        <row r="72">
          <cell r="A72" t="str">
            <v>Хотстеры ТМ Горячая штучка ТС Хотстеры 0,25 кг зам  ПОКОМ</v>
          </cell>
          <cell r="B72" t="str">
            <v>шт</v>
          </cell>
          <cell r="C72">
            <v>589</v>
          </cell>
          <cell r="E72">
            <v>259</v>
          </cell>
          <cell r="F72">
            <v>257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258</v>
          </cell>
          <cell r="K72">
            <v>1</v>
          </cell>
          <cell r="N72">
            <v>504</v>
          </cell>
          <cell r="O72">
            <v>51.8</v>
          </cell>
          <cell r="Q72">
            <v>0</v>
          </cell>
          <cell r="T72">
            <v>14.691119691119692</v>
          </cell>
          <cell r="U72">
            <v>14.691119691119692</v>
          </cell>
          <cell r="V72">
            <v>77.8</v>
          </cell>
          <cell r="W72">
            <v>51.6</v>
          </cell>
          <cell r="X72">
            <v>54.8</v>
          </cell>
          <cell r="Y72">
            <v>79.8</v>
          </cell>
          <cell r="Z72">
            <v>67</v>
          </cell>
          <cell r="AB72">
            <v>0</v>
          </cell>
          <cell r="AC72">
            <v>12</v>
          </cell>
          <cell r="AD72">
            <v>0</v>
          </cell>
          <cell r="AE72">
            <v>0</v>
          </cell>
          <cell r="AF72">
            <v>14</v>
          </cell>
          <cell r="AG72">
            <v>70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652</v>
          </cell>
          <cell r="E73">
            <v>132</v>
          </cell>
          <cell r="F73">
            <v>439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132</v>
          </cell>
          <cell r="K73">
            <v>0</v>
          </cell>
          <cell r="N73">
            <v>168</v>
          </cell>
          <cell r="O73">
            <v>26.4</v>
          </cell>
          <cell r="Q73">
            <v>0</v>
          </cell>
          <cell r="T73">
            <v>22.992424242424242</v>
          </cell>
          <cell r="U73">
            <v>22.992424242424242</v>
          </cell>
          <cell r="V73">
            <v>50.4</v>
          </cell>
          <cell r="W73">
            <v>27.2</v>
          </cell>
          <cell r="X73">
            <v>28.6</v>
          </cell>
          <cell r="Y73">
            <v>46.2</v>
          </cell>
          <cell r="Z73">
            <v>33.200000000000003</v>
          </cell>
          <cell r="AB73">
            <v>0</v>
          </cell>
          <cell r="AC73">
            <v>12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Хрустящие крылышки ТМ Зареченские ТС Зареченские продукты.   Поком</v>
          </cell>
          <cell r="B74" t="str">
            <v>кг</v>
          </cell>
          <cell r="C74">
            <v>78.3</v>
          </cell>
          <cell r="E74">
            <v>21.4</v>
          </cell>
          <cell r="F74">
            <v>49.7</v>
          </cell>
          <cell r="G74">
            <v>1</v>
          </cell>
          <cell r="H74">
            <v>180</v>
          </cell>
          <cell r="I74" t="str">
            <v>матрица</v>
          </cell>
          <cell r="J74">
            <v>21.3</v>
          </cell>
          <cell r="K74">
            <v>9.9999999999997868E-2</v>
          </cell>
          <cell r="N74">
            <v>0</v>
          </cell>
          <cell r="O74">
            <v>4.2799999999999994</v>
          </cell>
          <cell r="P74">
            <v>35.899999999999991</v>
          </cell>
          <cell r="Q74">
            <v>32.4</v>
          </cell>
          <cell r="T74">
            <v>19.182242990654206</v>
          </cell>
          <cell r="U74">
            <v>11.612149532710283</v>
          </cell>
          <cell r="V74">
            <v>3.96</v>
          </cell>
          <cell r="W74">
            <v>4.68</v>
          </cell>
          <cell r="X74">
            <v>6.7200000000000006</v>
          </cell>
          <cell r="Y74">
            <v>8.64</v>
          </cell>
          <cell r="Z74">
            <v>6.24</v>
          </cell>
          <cell r="AB74">
            <v>35.899999999999991</v>
          </cell>
          <cell r="AC74">
            <v>1.8</v>
          </cell>
          <cell r="AD74">
            <v>18</v>
          </cell>
          <cell r="AE74">
            <v>32.4</v>
          </cell>
          <cell r="AF74">
            <v>18</v>
          </cell>
          <cell r="AG74">
            <v>234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шт</v>
          </cell>
          <cell r="C75">
            <v>466</v>
          </cell>
          <cell r="E75">
            <v>164</v>
          </cell>
          <cell r="F75">
            <v>236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151</v>
          </cell>
          <cell r="K75">
            <v>13</v>
          </cell>
          <cell r="N75">
            <v>168</v>
          </cell>
          <cell r="O75">
            <v>32.799999999999997</v>
          </cell>
          <cell r="P75">
            <v>252</v>
          </cell>
          <cell r="Q75">
            <v>336</v>
          </cell>
          <cell r="T75">
            <v>22.560975609756099</v>
          </cell>
          <cell r="U75">
            <v>12.317073170731708</v>
          </cell>
          <cell r="V75">
            <v>40.4</v>
          </cell>
          <cell r="W75">
            <v>33</v>
          </cell>
          <cell r="X75">
            <v>33.200000000000003</v>
          </cell>
          <cell r="Y75">
            <v>54.2</v>
          </cell>
          <cell r="Z75">
            <v>58.2</v>
          </cell>
          <cell r="AB75">
            <v>75.599999999999994</v>
          </cell>
          <cell r="AC75">
            <v>12</v>
          </cell>
          <cell r="AD75">
            <v>28</v>
          </cell>
          <cell r="AE75">
            <v>100.8</v>
          </cell>
          <cell r="AF75">
            <v>14</v>
          </cell>
          <cell r="AG75">
            <v>70</v>
          </cell>
        </row>
        <row r="76">
          <cell r="A76" t="str">
            <v>Чебупай сочное яблоко ТМ Горячая штучка ТС Чебупай 0,2 кг УВС.  зам  ПОКОМ</v>
          </cell>
          <cell r="B76" t="str">
            <v>шт</v>
          </cell>
          <cell r="C76">
            <v>166</v>
          </cell>
          <cell r="E76">
            <v>94</v>
          </cell>
          <cell r="F76">
            <v>62</v>
          </cell>
          <cell r="G76">
            <v>0.2</v>
          </cell>
          <cell r="H76">
            <v>365</v>
          </cell>
          <cell r="I76" t="str">
            <v>матрица</v>
          </cell>
          <cell r="J76">
            <v>90</v>
          </cell>
          <cell r="K76">
            <v>4</v>
          </cell>
          <cell r="N76">
            <v>60</v>
          </cell>
          <cell r="O76">
            <v>18.8</v>
          </cell>
          <cell r="P76">
            <v>141.19999999999999</v>
          </cell>
          <cell r="Q76">
            <v>120</v>
          </cell>
          <cell r="T76">
            <v>12.872340425531915</v>
          </cell>
          <cell r="U76">
            <v>6.4893617021276597</v>
          </cell>
          <cell r="V76">
            <v>16.8</v>
          </cell>
          <cell r="W76">
            <v>2.2000000000000002</v>
          </cell>
          <cell r="X76">
            <v>15.8</v>
          </cell>
          <cell r="Y76">
            <v>16.8</v>
          </cell>
          <cell r="Z76">
            <v>11.4</v>
          </cell>
          <cell r="AB76">
            <v>28.24</v>
          </cell>
          <cell r="AC76">
            <v>6</v>
          </cell>
          <cell r="AD76">
            <v>20</v>
          </cell>
          <cell r="AE76">
            <v>24</v>
          </cell>
          <cell r="AF76">
            <v>10</v>
          </cell>
          <cell r="AG76">
            <v>130</v>
          </cell>
        </row>
        <row r="77">
          <cell r="A77" t="str">
            <v>Чебупай спелая вишня ТМ Горячая штучка ТС Чебупай 0,2 кг УВС. зам  ПОКОМ</v>
          </cell>
          <cell r="B77" t="str">
            <v>шт</v>
          </cell>
          <cell r="C77">
            <v>95</v>
          </cell>
          <cell r="E77">
            <v>47</v>
          </cell>
          <cell r="G77">
            <v>0.2</v>
          </cell>
          <cell r="H77">
            <v>365</v>
          </cell>
          <cell r="I77" t="str">
            <v>матрица</v>
          </cell>
          <cell r="J77">
            <v>72</v>
          </cell>
          <cell r="K77">
            <v>-25</v>
          </cell>
          <cell r="N77">
            <v>300</v>
          </cell>
          <cell r="O77">
            <v>9.4</v>
          </cell>
          <cell r="Q77">
            <v>0</v>
          </cell>
          <cell r="T77">
            <v>31.914893617021274</v>
          </cell>
          <cell r="U77">
            <v>31.914893617021274</v>
          </cell>
          <cell r="V77">
            <v>26.6</v>
          </cell>
          <cell r="W77">
            <v>10.8</v>
          </cell>
          <cell r="X77">
            <v>15.8</v>
          </cell>
          <cell r="Y77">
            <v>18.399999999999999</v>
          </cell>
          <cell r="Z77">
            <v>15.2</v>
          </cell>
          <cell r="AB77">
            <v>0</v>
          </cell>
          <cell r="AC77">
            <v>6</v>
          </cell>
          <cell r="AD77">
            <v>0</v>
          </cell>
          <cell r="AE77">
            <v>0</v>
          </cell>
          <cell r="AF77">
            <v>10</v>
          </cell>
          <cell r="AG77">
            <v>130</v>
          </cell>
        </row>
        <row r="78">
          <cell r="A78" t="str">
            <v>Чебупели Курочка гриль Базовый ассортимент Фикс.вес 0,3 Пакет Горячая штучка  Поком</v>
          </cell>
          <cell r="B78" t="str">
            <v>шт</v>
          </cell>
          <cell r="C78">
            <v>179</v>
          </cell>
          <cell r="E78">
            <v>66</v>
          </cell>
          <cell r="F78">
            <v>113</v>
          </cell>
          <cell r="G78">
            <v>0.3</v>
          </cell>
          <cell r="H78">
            <v>180</v>
          </cell>
          <cell r="I78" t="str">
            <v>матрица</v>
          </cell>
          <cell r="J78">
            <v>66</v>
          </cell>
          <cell r="K78">
            <v>0</v>
          </cell>
          <cell r="N78">
            <v>0</v>
          </cell>
          <cell r="O78">
            <v>13.2</v>
          </cell>
          <cell r="P78">
            <v>151</v>
          </cell>
          <cell r="Q78">
            <v>196</v>
          </cell>
          <cell r="T78">
            <v>23.40909090909091</v>
          </cell>
          <cell r="U78">
            <v>8.5606060606060606</v>
          </cell>
          <cell r="V78">
            <v>3.4</v>
          </cell>
          <cell r="W78">
            <v>5.2</v>
          </cell>
          <cell r="X78">
            <v>17.399999999999999</v>
          </cell>
          <cell r="Y78">
            <v>7.8</v>
          </cell>
          <cell r="Z78">
            <v>6.6</v>
          </cell>
          <cell r="AB78">
            <v>45.3</v>
          </cell>
          <cell r="AC78">
            <v>14</v>
          </cell>
          <cell r="AD78">
            <v>14</v>
          </cell>
          <cell r="AE78">
            <v>58.8</v>
          </cell>
          <cell r="AF78">
            <v>14</v>
          </cell>
          <cell r="AG78">
            <v>70</v>
          </cell>
        </row>
        <row r="79">
          <cell r="A79" t="str">
            <v>Чебупели с мясом Базовый ассортимент Фикс.вес 0,48 Лоток Горячая штучка ХХЛ  Поком</v>
          </cell>
          <cell r="B79" t="str">
            <v>шт</v>
          </cell>
          <cell r="C79">
            <v>202</v>
          </cell>
          <cell r="E79">
            <v>57</v>
          </cell>
          <cell r="F79">
            <v>145</v>
          </cell>
          <cell r="G79">
            <v>0.48</v>
          </cell>
          <cell r="H79">
            <v>180</v>
          </cell>
          <cell r="I79" t="str">
            <v>матрица</v>
          </cell>
          <cell r="J79">
            <v>53</v>
          </cell>
          <cell r="K79">
            <v>4</v>
          </cell>
          <cell r="N79">
            <v>0</v>
          </cell>
          <cell r="O79">
            <v>11.4</v>
          </cell>
          <cell r="P79">
            <v>83</v>
          </cell>
          <cell r="Q79">
            <v>112</v>
          </cell>
          <cell r="T79">
            <v>22.543859649122805</v>
          </cell>
          <cell r="U79">
            <v>12.719298245614034</v>
          </cell>
          <cell r="V79">
            <v>9.6</v>
          </cell>
          <cell r="W79">
            <v>0</v>
          </cell>
          <cell r="X79">
            <v>12.6</v>
          </cell>
          <cell r="Y79">
            <v>13.4</v>
          </cell>
          <cell r="Z79">
            <v>10.4</v>
          </cell>
          <cell r="AB79">
            <v>39.839999999999996</v>
          </cell>
          <cell r="AC79">
            <v>8</v>
          </cell>
          <cell r="AD79">
            <v>14</v>
          </cell>
          <cell r="AE79">
            <v>53.76</v>
          </cell>
          <cell r="AF79">
            <v>14</v>
          </cell>
          <cell r="AG79">
            <v>70</v>
          </cell>
        </row>
        <row r="80">
          <cell r="A80" t="str">
            <v>Чебупицца Пепперони ТМ Горячая штучка ТС Чебупицца 0.25кг зам  ПОКОМ</v>
          </cell>
          <cell r="B80" t="str">
            <v>шт</v>
          </cell>
          <cell r="C80">
            <v>2470</v>
          </cell>
          <cell r="E80">
            <v>946</v>
          </cell>
          <cell r="F80">
            <v>1080</v>
          </cell>
          <cell r="G80">
            <v>0.25</v>
          </cell>
          <cell r="H80">
            <v>180</v>
          </cell>
          <cell r="I80" t="str">
            <v>матрица</v>
          </cell>
          <cell r="J80">
            <v>940</v>
          </cell>
          <cell r="K80">
            <v>6</v>
          </cell>
          <cell r="N80">
            <v>1008</v>
          </cell>
          <cell r="O80">
            <v>189.2</v>
          </cell>
          <cell r="P80">
            <v>560.79999999999973</v>
          </cell>
          <cell r="Q80">
            <v>504</v>
          </cell>
          <cell r="T80">
            <v>13.699788583509514</v>
          </cell>
          <cell r="U80">
            <v>11.035940803382665</v>
          </cell>
          <cell r="V80">
            <v>218.6</v>
          </cell>
          <cell r="W80">
            <v>226.4</v>
          </cell>
          <cell r="X80">
            <v>176.6</v>
          </cell>
          <cell r="Y80">
            <v>151</v>
          </cell>
          <cell r="Z80">
            <v>133.80000000000001</v>
          </cell>
          <cell r="AA80" t="str">
            <v>ТК Вояж (акция август)</v>
          </cell>
          <cell r="AB80">
            <v>140.19999999999993</v>
          </cell>
          <cell r="AC80">
            <v>12</v>
          </cell>
          <cell r="AD80">
            <v>42</v>
          </cell>
          <cell r="AE80">
            <v>126</v>
          </cell>
          <cell r="AF80">
            <v>14</v>
          </cell>
          <cell r="AG80">
            <v>70</v>
          </cell>
        </row>
        <row r="81">
          <cell r="A81" t="str">
            <v>Чебупицца курочка по-итальянски Горячая штучка 0,25 кг зам  ПОКОМ</v>
          </cell>
          <cell r="B81" t="str">
            <v>шт</v>
          </cell>
          <cell r="C81">
            <v>1968</v>
          </cell>
          <cell r="E81">
            <v>1007</v>
          </cell>
          <cell r="F81">
            <v>546</v>
          </cell>
          <cell r="G81">
            <v>0.25</v>
          </cell>
          <cell r="H81">
            <v>180</v>
          </cell>
          <cell r="I81" t="str">
            <v>матрица</v>
          </cell>
          <cell r="J81">
            <v>992</v>
          </cell>
          <cell r="K81">
            <v>15</v>
          </cell>
          <cell r="N81">
            <v>1680</v>
          </cell>
          <cell r="O81">
            <v>201.4</v>
          </cell>
          <cell r="P81">
            <v>593.59999999999991</v>
          </cell>
          <cell r="Q81">
            <v>672</v>
          </cell>
          <cell r="T81">
            <v>14.389275074478649</v>
          </cell>
          <cell r="U81">
            <v>11.052631578947368</v>
          </cell>
          <cell r="V81">
            <v>226.6</v>
          </cell>
          <cell r="W81">
            <v>186.8</v>
          </cell>
          <cell r="X81">
            <v>198</v>
          </cell>
          <cell r="Y81">
            <v>135.80000000000001</v>
          </cell>
          <cell r="Z81">
            <v>125.8</v>
          </cell>
          <cell r="AA81" t="str">
            <v>ТК Вояж (акция август)</v>
          </cell>
          <cell r="AB81">
            <v>148.39999999999998</v>
          </cell>
          <cell r="AC81">
            <v>12</v>
          </cell>
          <cell r="AD81">
            <v>56</v>
          </cell>
          <cell r="AE81">
            <v>168</v>
          </cell>
          <cell r="AF81">
            <v>14</v>
          </cell>
          <cell r="AG81">
            <v>70</v>
          </cell>
        </row>
        <row r="82">
          <cell r="A82" t="str">
            <v>Чебуреки Мясные вес 2,7 кг ТМ Зареченские ТС Зареченские продукты   Поком</v>
          </cell>
          <cell r="B82" t="str">
            <v>кг</v>
          </cell>
          <cell r="C82">
            <v>240.3</v>
          </cell>
          <cell r="D82">
            <v>5.4</v>
          </cell>
          <cell r="E82">
            <v>56.7</v>
          </cell>
          <cell r="F82">
            <v>170.1</v>
          </cell>
          <cell r="G82">
            <v>1</v>
          </cell>
          <cell r="H82">
            <v>180</v>
          </cell>
          <cell r="I82" t="str">
            <v>матрица</v>
          </cell>
          <cell r="J82">
            <v>56.7</v>
          </cell>
          <cell r="K82">
            <v>0</v>
          </cell>
          <cell r="N82">
            <v>0</v>
          </cell>
          <cell r="O82">
            <v>11.34</v>
          </cell>
          <cell r="Q82">
            <v>0</v>
          </cell>
          <cell r="T82">
            <v>15</v>
          </cell>
          <cell r="U82">
            <v>15</v>
          </cell>
          <cell r="V82">
            <v>12.42</v>
          </cell>
          <cell r="W82">
            <v>13.5</v>
          </cell>
          <cell r="X82">
            <v>14.04</v>
          </cell>
          <cell r="Y82">
            <v>7.02</v>
          </cell>
          <cell r="Z82">
            <v>7.02</v>
          </cell>
          <cell r="AB82">
            <v>0</v>
          </cell>
          <cell r="AC82">
            <v>2.7</v>
          </cell>
          <cell r="AD82">
            <v>0</v>
          </cell>
          <cell r="AE82">
            <v>0</v>
          </cell>
          <cell r="AF82">
            <v>14</v>
          </cell>
          <cell r="AG82">
            <v>126</v>
          </cell>
        </row>
        <row r="83">
          <cell r="A83" t="str">
            <v>Чебуреки сочные ТМ Зареченские ТС Зареченские продукты.  Поком</v>
          </cell>
          <cell r="B83" t="str">
            <v>кг</v>
          </cell>
          <cell r="C83">
            <v>420</v>
          </cell>
          <cell r="D83">
            <v>5</v>
          </cell>
          <cell r="E83">
            <v>210</v>
          </cell>
          <cell r="F83">
            <v>205</v>
          </cell>
          <cell r="G83">
            <v>1</v>
          </cell>
          <cell r="H83">
            <v>180</v>
          </cell>
          <cell r="I83" t="str">
            <v>матрица</v>
          </cell>
          <cell r="J83">
            <v>211</v>
          </cell>
          <cell r="K83">
            <v>-1</v>
          </cell>
          <cell r="N83">
            <v>0</v>
          </cell>
          <cell r="O83">
            <v>42</v>
          </cell>
          <cell r="P83">
            <v>383</v>
          </cell>
          <cell r="Q83">
            <v>360</v>
          </cell>
          <cell r="T83">
            <v>13.452380952380953</v>
          </cell>
          <cell r="U83">
            <v>4.8809523809523814</v>
          </cell>
          <cell r="V83">
            <v>34</v>
          </cell>
          <cell r="W83">
            <v>40</v>
          </cell>
          <cell r="X83">
            <v>29</v>
          </cell>
          <cell r="Y83">
            <v>53</v>
          </cell>
          <cell r="Z83">
            <v>49</v>
          </cell>
          <cell r="AB83">
            <v>383</v>
          </cell>
          <cell r="AC83">
            <v>5</v>
          </cell>
          <cell r="AD83">
            <v>72</v>
          </cell>
          <cell r="AE83">
            <v>360</v>
          </cell>
          <cell r="AF83">
            <v>12</v>
          </cell>
          <cell r="AG83">
            <v>84</v>
          </cell>
        </row>
        <row r="84">
          <cell r="A84" t="str">
            <v>Чебуречище горячая штучка 0,14кг Поком</v>
          </cell>
          <cell r="B84" t="str">
            <v>шт</v>
          </cell>
          <cell r="C84">
            <v>2830</v>
          </cell>
          <cell r="E84">
            <v>975</v>
          </cell>
          <cell r="F84">
            <v>1621</v>
          </cell>
          <cell r="G84">
            <v>0.14000000000000001</v>
          </cell>
          <cell r="H84">
            <v>180</v>
          </cell>
          <cell r="I84" t="str">
            <v>матрица</v>
          </cell>
          <cell r="J84">
            <v>969</v>
          </cell>
          <cell r="K84">
            <v>6</v>
          </cell>
          <cell r="N84">
            <v>0</v>
          </cell>
          <cell r="O84">
            <v>195</v>
          </cell>
          <cell r="P84">
            <v>1109</v>
          </cell>
          <cell r="Q84">
            <v>1056</v>
          </cell>
          <cell r="T84">
            <v>13.728205128205127</v>
          </cell>
          <cell r="U84">
            <v>8.3128205128205135</v>
          </cell>
          <cell r="V84">
            <v>150.19999999999999</v>
          </cell>
          <cell r="W84">
            <v>167.4</v>
          </cell>
          <cell r="X84">
            <v>157.4</v>
          </cell>
          <cell r="Y84">
            <v>172.4</v>
          </cell>
          <cell r="Z84">
            <v>178</v>
          </cell>
          <cell r="AB84">
            <v>155.26000000000002</v>
          </cell>
          <cell r="AC84">
            <v>22</v>
          </cell>
          <cell r="AD84">
            <v>48</v>
          </cell>
          <cell r="AE84">
            <v>147.84</v>
          </cell>
          <cell r="AF84">
            <v>12</v>
          </cell>
          <cell r="AG84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42578125" style="8" customWidth="1"/>
    <col min="8" max="8" width="5.42578125" customWidth="1"/>
    <col min="9" max="9" width="13.85546875" bestFit="1" customWidth="1"/>
    <col min="10" max="11" width="8" customWidth="1"/>
    <col min="12" max="13" width="1.28515625" customWidth="1"/>
    <col min="14" max="15" width="8" customWidth="1"/>
    <col min="16" max="17" width="11.42578125" customWidth="1"/>
    <col min="18" max="18" width="8" customWidth="1"/>
    <col min="19" max="19" width="21.5703125" customWidth="1"/>
    <col min="20" max="21" width="5.28515625" customWidth="1"/>
    <col min="22" max="26" width="6" customWidth="1"/>
    <col min="27" max="27" width="27.28515625" customWidth="1"/>
    <col min="28" max="28" width="6.85546875" customWidth="1"/>
    <col min="29" max="29" width="6.85546875" style="8" customWidth="1"/>
    <col min="30" max="30" width="6.85546875" style="13" customWidth="1"/>
    <col min="31" max="33" width="6.855468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131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132</v>
      </c>
      <c r="Q2" s="15" t="s">
        <v>133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132</v>
      </c>
      <c r="AC2" s="6"/>
      <c r="AD2" s="10"/>
      <c r="AE2" s="15" t="s">
        <v>133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129</v>
      </c>
      <c r="AG3" s="14" t="s">
        <v>130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141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13851.2</v>
      </c>
      <c r="F5" s="4">
        <f>SUM(F6:F498)</f>
        <v>15307.300000000001</v>
      </c>
      <c r="G5" s="6"/>
      <c r="H5" s="1"/>
      <c r="I5" s="1"/>
      <c r="J5" s="4">
        <f t="shared" ref="J5:R5" si="0">SUM(J6:J498)</f>
        <v>13844.5</v>
      </c>
      <c r="K5" s="4">
        <f t="shared" si="0"/>
        <v>6.7000000000000597</v>
      </c>
      <c r="L5" s="4">
        <f t="shared" si="0"/>
        <v>0</v>
      </c>
      <c r="M5" s="4">
        <f t="shared" si="0"/>
        <v>0</v>
      </c>
      <c r="N5" s="4">
        <f t="shared" si="0"/>
        <v>12335</v>
      </c>
      <c r="O5" s="4">
        <f t="shared" si="0"/>
        <v>2770.2400000000002</v>
      </c>
      <c r="P5" s="4">
        <f t="shared" si="0"/>
        <v>13423.18</v>
      </c>
      <c r="Q5" s="4">
        <f t="shared" si="0"/>
        <v>14071.4</v>
      </c>
      <c r="R5" s="4">
        <f t="shared" si="0"/>
        <v>0</v>
      </c>
      <c r="S5" s="1"/>
      <c r="T5" s="1"/>
      <c r="U5" s="1"/>
      <c r="V5" s="4">
        <f>SUM(V6:V498)</f>
        <v>2581.86</v>
      </c>
      <c r="W5" s="4">
        <f>SUM(W6:W498)</f>
        <v>2793.4199999999996</v>
      </c>
      <c r="X5" s="4">
        <f>SUM(X6:X498)</f>
        <v>2219.5200000000009</v>
      </c>
      <c r="Y5" s="4">
        <f>SUM(Y6:Y498)</f>
        <v>2376.0699999999997</v>
      </c>
      <c r="Z5" s="4">
        <f>SUM(Z6:Z498)</f>
        <v>2360.2800000000011</v>
      </c>
      <c r="AA5" s="1"/>
      <c r="AB5" s="4">
        <f>SUM(AB6:AB498)</f>
        <v>6290.3459999999995</v>
      </c>
      <c r="AC5" s="6"/>
      <c r="AD5" s="12">
        <f>SUM(AD6:AD498)</f>
        <v>1730</v>
      </c>
      <c r="AE5" s="4">
        <f>SUM(AE6:AE498)</f>
        <v>6680.7200000000012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618</v>
      </c>
      <c r="D6" s="1">
        <v>8</v>
      </c>
      <c r="E6" s="1">
        <v>99</v>
      </c>
      <c r="F6" s="1">
        <v>446</v>
      </c>
      <c r="G6" s="6">
        <v>0.3</v>
      </c>
      <c r="H6" s="1">
        <v>180</v>
      </c>
      <c r="I6" s="1" t="s">
        <v>35</v>
      </c>
      <c r="J6" s="1">
        <v>99</v>
      </c>
      <c r="K6" s="1">
        <f t="shared" ref="K6:K9" si="1">E6-J6</f>
        <v>0</v>
      </c>
      <c r="L6" s="1"/>
      <c r="M6" s="1"/>
      <c r="N6" s="1">
        <v>0</v>
      </c>
      <c r="O6" s="1">
        <f t="shared" ref="O6:O9" si="2">E6/5</f>
        <v>19.8</v>
      </c>
      <c r="P6" s="5"/>
      <c r="Q6" s="5">
        <f>AD6*AC6</f>
        <v>0</v>
      </c>
      <c r="R6" s="5"/>
      <c r="S6" s="1"/>
      <c r="T6" s="1">
        <f>(F6+N6+Q6)/O6</f>
        <v>22.525252525252526</v>
      </c>
      <c r="U6" s="1">
        <f>(F6+N6)/O6</f>
        <v>22.525252525252526</v>
      </c>
      <c r="V6" s="1">
        <v>28.8</v>
      </c>
      <c r="W6" s="1">
        <v>32.6</v>
      </c>
      <c r="X6" s="1">
        <v>13.4</v>
      </c>
      <c r="Y6" s="1">
        <v>12.4</v>
      </c>
      <c r="Z6" s="1">
        <v>28.8</v>
      </c>
      <c r="AA6" s="28" t="s">
        <v>36</v>
      </c>
      <c r="AB6" s="1">
        <f t="shared" ref="AB6:AB9" si="3">P6*G6</f>
        <v>0</v>
      </c>
      <c r="AC6" s="6">
        <v>12</v>
      </c>
      <c r="AD6" s="10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34</v>
      </c>
      <c r="C7" s="1">
        <v>296</v>
      </c>
      <c r="D7" s="1">
        <v>840</v>
      </c>
      <c r="E7" s="1">
        <v>393</v>
      </c>
      <c r="F7" s="1">
        <v>611</v>
      </c>
      <c r="G7" s="6">
        <v>0.3</v>
      </c>
      <c r="H7" s="1">
        <v>180</v>
      </c>
      <c r="I7" s="1" t="s">
        <v>35</v>
      </c>
      <c r="J7" s="1">
        <v>393</v>
      </c>
      <c r="K7" s="1">
        <f t="shared" si="1"/>
        <v>0</v>
      </c>
      <c r="L7" s="1"/>
      <c r="M7" s="1"/>
      <c r="N7" s="1">
        <v>336</v>
      </c>
      <c r="O7" s="1">
        <f t="shared" si="2"/>
        <v>78.599999999999994</v>
      </c>
      <c r="P7" s="5">
        <f t="shared" ref="P7:P9" si="4">14*O7-N7-F7</f>
        <v>153.39999999999986</v>
      </c>
      <c r="Q7" s="5">
        <f t="shared" ref="Q7:Q9" si="5">AD7*AC7</f>
        <v>168</v>
      </c>
      <c r="R7" s="5"/>
      <c r="S7" s="1"/>
      <c r="T7" s="1">
        <f t="shared" ref="T7:T9" si="6">(F7+N7+Q7)/O7</f>
        <v>14.185750636132317</v>
      </c>
      <c r="U7" s="1">
        <f t="shared" ref="U7:U9" si="7">(F7+N7)/O7</f>
        <v>12.048346055979644</v>
      </c>
      <c r="V7" s="1">
        <v>78.2</v>
      </c>
      <c r="W7" s="1">
        <v>103.4</v>
      </c>
      <c r="X7" s="1">
        <v>69.8</v>
      </c>
      <c r="Y7" s="1">
        <v>64</v>
      </c>
      <c r="Z7" s="1">
        <v>86.4</v>
      </c>
      <c r="AA7" s="1"/>
      <c r="AB7" s="1">
        <f t="shared" si="3"/>
        <v>46.01999999999996</v>
      </c>
      <c r="AC7" s="6">
        <v>12</v>
      </c>
      <c r="AD7" s="10">
        <f t="shared" ref="AD7:AD9" si="8">MROUND(P7,AC7*AF7)/AC7</f>
        <v>14</v>
      </c>
      <c r="AE7" s="1">
        <f t="shared" ref="AE7:AE9" si="9">AD7*AC7*G7</f>
        <v>50.4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660</v>
      </c>
      <c r="D8" s="1">
        <v>1512</v>
      </c>
      <c r="E8" s="1">
        <v>738</v>
      </c>
      <c r="F8" s="1">
        <v>1370</v>
      </c>
      <c r="G8" s="6">
        <v>0.3</v>
      </c>
      <c r="H8" s="1">
        <v>180</v>
      </c>
      <c r="I8" s="1" t="s">
        <v>35</v>
      </c>
      <c r="J8" s="1">
        <v>728</v>
      </c>
      <c r="K8" s="1">
        <f t="shared" si="1"/>
        <v>10</v>
      </c>
      <c r="L8" s="1"/>
      <c r="M8" s="1"/>
      <c r="N8" s="1">
        <v>0</v>
      </c>
      <c r="O8" s="1">
        <f t="shared" si="2"/>
        <v>147.6</v>
      </c>
      <c r="P8" s="5">
        <f t="shared" si="4"/>
        <v>696.40000000000009</v>
      </c>
      <c r="Q8" s="5">
        <f t="shared" si="5"/>
        <v>672</v>
      </c>
      <c r="R8" s="5"/>
      <c r="S8" s="1"/>
      <c r="T8" s="1">
        <f t="shared" si="6"/>
        <v>13.834688346883469</v>
      </c>
      <c r="U8" s="1">
        <f t="shared" si="7"/>
        <v>9.2818428184281849</v>
      </c>
      <c r="V8" s="1">
        <v>112</v>
      </c>
      <c r="W8" s="1">
        <v>208.8</v>
      </c>
      <c r="X8" s="1">
        <v>155.19999999999999</v>
      </c>
      <c r="Y8" s="1">
        <v>138.4</v>
      </c>
      <c r="Z8" s="1">
        <v>118.2</v>
      </c>
      <c r="AA8" s="1"/>
      <c r="AB8" s="1">
        <f t="shared" si="3"/>
        <v>208.92000000000002</v>
      </c>
      <c r="AC8" s="6">
        <v>12</v>
      </c>
      <c r="AD8" s="10">
        <f t="shared" si="8"/>
        <v>56</v>
      </c>
      <c r="AE8" s="1">
        <f t="shared" si="9"/>
        <v>201.6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236</v>
      </c>
      <c r="D9" s="1">
        <v>504</v>
      </c>
      <c r="E9" s="1">
        <v>282</v>
      </c>
      <c r="F9" s="1">
        <v>418</v>
      </c>
      <c r="G9" s="6">
        <v>0.3</v>
      </c>
      <c r="H9" s="1">
        <v>180</v>
      </c>
      <c r="I9" s="1" t="s">
        <v>35</v>
      </c>
      <c r="J9" s="1">
        <v>283</v>
      </c>
      <c r="K9" s="1">
        <f t="shared" si="1"/>
        <v>-1</v>
      </c>
      <c r="L9" s="1"/>
      <c r="M9" s="1"/>
      <c r="N9" s="1">
        <v>0</v>
      </c>
      <c r="O9" s="1">
        <f t="shared" si="2"/>
        <v>56.4</v>
      </c>
      <c r="P9" s="5">
        <f t="shared" si="4"/>
        <v>371.6</v>
      </c>
      <c r="Q9" s="5">
        <f t="shared" si="5"/>
        <v>336</v>
      </c>
      <c r="R9" s="5"/>
      <c r="S9" s="1"/>
      <c r="T9" s="1">
        <f t="shared" si="6"/>
        <v>13.368794326241135</v>
      </c>
      <c r="U9" s="1">
        <f t="shared" si="7"/>
        <v>7.4113475177304968</v>
      </c>
      <c r="V9" s="1">
        <v>49</v>
      </c>
      <c r="W9" s="1">
        <v>59.2</v>
      </c>
      <c r="X9" s="1">
        <v>51.8</v>
      </c>
      <c r="Y9" s="1">
        <v>50.8</v>
      </c>
      <c r="Z9" s="1">
        <v>38.6</v>
      </c>
      <c r="AA9" s="1"/>
      <c r="AB9" s="1">
        <f t="shared" si="3"/>
        <v>111.48</v>
      </c>
      <c r="AC9" s="6">
        <v>12</v>
      </c>
      <c r="AD9" s="10">
        <f t="shared" si="8"/>
        <v>28</v>
      </c>
      <c r="AE9" s="1">
        <f t="shared" si="9"/>
        <v>100.8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73</v>
      </c>
      <c r="B10" s="1" t="s">
        <v>34</v>
      </c>
      <c r="C10" s="1">
        <v>65</v>
      </c>
      <c r="D10" s="1"/>
      <c r="E10" s="1">
        <v>51</v>
      </c>
      <c r="F10" s="1">
        <v>4</v>
      </c>
      <c r="G10" s="6">
        <v>0.75</v>
      </c>
      <c r="H10" s="1">
        <v>180</v>
      </c>
      <c r="I10" s="1" t="s">
        <v>35</v>
      </c>
      <c r="J10" s="1">
        <v>51</v>
      </c>
      <c r="K10" s="1">
        <f t="shared" ref="K10:K41" si="10">E10-J10</f>
        <v>0</v>
      </c>
      <c r="L10" s="1"/>
      <c r="M10" s="1"/>
      <c r="N10" s="1">
        <v>96</v>
      </c>
      <c r="O10" s="1">
        <f t="shared" ref="O10:O41" si="11">E10/5</f>
        <v>10.199999999999999</v>
      </c>
      <c r="P10" s="5">
        <f>16*O10-N10-F10</f>
        <v>63.199999999999989</v>
      </c>
      <c r="Q10" s="5">
        <f>AD10*AC10</f>
        <v>96</v>
      </c>
      <c r="R10" s="5"/>
      <c r="S10" s="1"/>
      <c r="T10" s="1">
        <f t="shared" ref="T10:T41" si="12">(F10+N10+Q10)/O10</f>
        <v>19.215686274509807</v>
      </c>
      <c r="U10" s="1">
        <f t="shared" ref="U10:U41" si="13">(F10+N10)/O10</f>
        <v>9.8039215686274517</v>
      </c>
      <c r="V10" s="1">
        <v>6.4</v>
      </c>
      <c r="W10" s="1">
        <v>7.4</v>
      </c>
      <c r="X10" s="1">
        <v>4.5999999999999996</v>
      </c>
      <c r="Y10" s="1">
        <v>8.6</v>
      </c>
      <c r="Z10" s="1">
        <v>6.2</v>
      </c>
      <c r="AA10" s="1"/>
      <c r="AB10" s="1">
        <f t="shared" ref="AB10:AB41" si="14">P10*G10</f>
        <v>47.399999999999991</v>
      </c>
      <c r="AC10" s="6">
        <v>8</v>
      </c>
      <c r="AD10" s="10">
        <f>MROUND(P10,AC10*AF10)/AC10</f>
        <v>12</v>
      </c>
      <c r="AE10" s="1">
        <f>AD10*AC10*G10</f>
        <v>72</v>
      </c>
      <c r="AF10" s="1">
        <f>VLOOKUP(A10,[1]Sheet!$A:$AG,32,0)</f>
        <v>12</v>
      </c>
      <c r="AG10" s="1">
        <f>VLOOKUP(A10,[1]Sheet!$A:$AG,33,0)</f>
        <v>84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148</v>
      </c>
      <c r="D11" s="1">
        <v>336</v>
      </c>
      <c r="E11" s="1">
        <v>116</v>
      </c>
      <c r="F11" s="1">
        <v>305</v>
      </c>
      <c r="G11" s="6">
        <v>0.09</v>
      </c>
      <c r="H11" s="1">
        <v>180</v>
      </c>
      <c r="I11" s="1" t="s">
        <v>35</v>
      </c>
      <c r="J11" s="1">
        <v>106</v>
      </c>
      <c r="K11" s="1">
        <f t="shared" si="10"/>
        <v>10</v>
      </c>
      <c r="L11" s="1"/>
      <c r="M11" s="1"/>
      <c r="N11" s="1">
        <v>336</v>
      </c>
      <c r="O11" s="1">
        <f t="shared" si="11"/>
        <v>23.2</v>
      </c>
      <c r="P11" s="5"/>
      <c r="Q11" s="5">
        <f>AD11*AC11</f>
        <v>0</v>
      </c>
      <c r="R11" s="5"/>
      <c r="S11" s="1"/>
      <c r="T11" s="1">
        <f t="shared" si="12"/>
        <v>27.629310344827587</v>
      </c>
      <c r="U11" s="1">
        <f t="shared" si="13"/>
        <v>27.629310344827587</v>
      </c>
      <c r="V11" s="1">
        <v>38.4</v>
      </c>
      <c r="W11" s="1">
        <v>43.2</v>
      </c>
      <c r="X11" s="1">
        <v>23.8</v>
      </c>
      <c r="Y11" s="1">
        <v>21</v>
      </c>
      <c r="Z11" s="1">
        <v>40.4</v>
      </c>
      <c r="AA11" s="1"/>
      <c r="AB11" s="1">
        <f t="shared" si="14"/>
        <v>0</v>
      </c>
      <c r="AC11" s="6">
        <v>24</v>
      </c>
      <c r="AD11" s="10">
        <f>MROUND(P11,AC11*AF11)/AC11</f>
        <v>0</v>
      </c>
      <c r="AE11" s="1">
        <f>AD11*AC11*G11</f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215</v>
      </c>
      <c r="D12" s="1">
        <v>420</v>
      </c>
      <c r="E12" s="1">
        <v>180</v>
      </c>
      <c r="F12" s="1">
        <v>395</v>
      </c>
      <c r="G12" s="6">
        <v>0.36</v>
      </c>
      <c r="H12" s="1">
        <v>180</v>
      </c>
      <c r="I12" s="1" t="s">
        <v>35</v>
      </c>
      <c r="J12" s="1">
        <v>172</v>
      </c>
      <c r="K12" s="1">
        <f t="shared" si="10"/>
        <v>8</v>
      </c>
      <c r="L12" s="1"/>
      <c r="M12" s="1"/>
      <c r="N12" s="1">
        <v>0</v>
      </c>
      <c r="O12" s="1">
        <f t="shared" si="11"/>
        <v>36</v>
      </c>
      <c r="P12" s="5">
        <f>14*O12-N12-F12</f>
        <v>109</v>
      </c>
      <c r="Q12" s="5">
        <f>AD12*AC12</f>
        <v>140</v>
      </c>
      <c r="R12" s="5"/>
      <c r="S12" s="1"/>
      <c r="T12" s="1">
        <f t="shared" si="12"/>
        <v>14.861111111111111</v>
      </c>
      <c r="U12" s="1">
        <f t="shared" si="13"/>
        <v>10.972222222222221</v>
      </c>
      <c r="V12" s="1">
        <v>31.8</v>
      </c>
      <c r="W12" s="1">
        <v>56.8</v>
      </c>
      <c r="X12" s="1">
        <v>32.6</v>
      </c>
      <c r="Y12" s="1">
        <v>23.8</v>
      </c>
      <c r="Z12" s="1">
        <v>49.8</v>
      </c>
      <c r="AA12" s="1"/>
      <c r="AB12" s="1">
        <f t="shared" si="14"/>
        <v>39.24</v>
      </c>
      <c r="AC12" s="6">
        <v>10</v>
      </c>
      <c r="AD12" s="10">
        <f>MROUND(P12,AC12*AF12)/AC12</f>
        <v>14</v>
      </c>
      <c r="AE12" s="1">
        <f>AD12*AC12*G12</f>
        <v>50.4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78.25</v>
      </c>
      <c r="D13" s="1">
        <v>198</v>
      </c>
      <c r="E13" s="29">
        <f>154+E73</f>
        <v>181.5</v>
      </c>
      <c r="F13" s="1">
        <v>44</v>
      </c>
      <c r="G13" s="6">
        <v>1</v>
      </c>
      <c r="H13" s="1">
        <v>180</v>
      </c>
      <c r="I13" s="1" t="s">
        <v>35</v>
      </c>
      <c r="J13" s="1">
        <v>156.5</v>
      </c>
      <c r="K13" s="1">
        <f t="shared" si="10"/>
        <v>25</v>
      </c>
      <c r="L13" s="1"/>
      <c r="M13" s="1"/>
      <c r="N13" s="1">
        <v>330</v>
      </c>
      <c r="O13" s="1">
        <f t="shared" si="11"/>
        <v>36.299999999999997</v>
      </c>
      <c r="P13" s="5">
        <f>14*O13-N13-F13</f>
        <v>134.19999999999993</v>
      </c>
      <c r="Q13" s="5">
        <f>AD13*AC13</f>
        <v>132</v>
      </c>
      <c r="R13" s="5"/>
      <c r="S13" s="1"/>
      <c r="T13" s="1">
        <f t="shared" si="12"/>
        <v>13.939393939393941</v>
      </c>
      <c r="U13" s="1">
        <f t="shared" si="13"/>
        <v>10.303030303030305</v>
      </c>
      <c r="V13" s="1">
        <v>42.9</v>
      </c>
      <c r="W13" s="1">
        <v>29.7</v>
      </c>
      <c r="X13" s="1">
        <v>29.7</v>
      </c>
      <c r="Y13" s="1">
        <v>20.91</v>
      </c>
      <c r="Z13" s="1">
        <v>26.4</v>
      </c>
      <c r="AA13" s="1" t="s">
        <v>139</v>
      </c>
      <c r="AB13" s="1">
        <f t="shared" si="14"/>
        <v>134.19999999999993</v>
      </c>
      <c r="AC13" s="6">
        <v>5.5</v>
      </c>
      <c r="AD13" s="10">
        <f>MROUND(P13,AC13*AF13)/AC13</f>
        <v>24</v>
      </c>
      <c r="AE13" s="1">
        <f>AD13*AC13*G13</f>
        <v>132</v>
      </c>
      <c r="AF13" s="1">
        <f>VLOOKUP(A13,[1]Sheet!$A:$AG,32,0)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45</v>
      </c>
      <c r="B14" s="17" t="s">
        <v>44</v>
      </c>
      <c r="C14" s="17">
        <v>29.3</v>
      </c>
      <c r="D14" s="17">
        <v>7.7</v>
      </c>
      <c r="E14" s="17">
        <v>28</v>
      </c>
      <c r="F14" s="17"/>
      <c r="G14" s="18">
        <v>0</v>
      </c>
      <c r="H14" s="17">
        <v>180</v>
      </c>
      <c r="I14" s="19" t="s">
        <v>51</v>
      </c>
      <c r="J14" s="17">
        <v>58</v>
      </c>
      <c r="K14" s="17">
        <f t="shared" si="10"/>
        <v>-30</v>
      </c>
      <c r="L14" s="17"/>
      <c r="M14" s="17"/>
      <c r="N14" s="17">
        <v>42</v>
      </c>
      <c r="O14" s="17">
        <f t="shared" si="11"/>
        <v>5.6</v>
      </c>
      <c r="P14" s="20"/>
      <c r="Q14" s="20"/>
      <c r="R14" s="20"/>
      <c r="S14" s="17"/>
      <c r="T14" s="17">
        <f t="shared" si="12"/>
        <v>7.5000000000000009</v>
      </c>
      <c r="U14" s="17">
        <f t="shared" si="13"/>
        <v>7.5000000000000009</v>
      </c>
      <c r="V14" s="17">
        <v>19.3</v>
      </c>
      <c r="W14" s="17">
        <v>22.8</v>
      </c>
      <c r="X14" s="17">
        <v>15</v>
      </c>
      <c r="Y14" s="17">
        <v>20.399999999999999</v>
      </c>
      <c r="Z14" s="17">
        <v>22.2</v>
      </c>
      <c r="AA14" s="19" t="s">
        <v>136</v>
      </c>
      <c r="AB14" s="17">
        <f t="shared" si="14"/>
        <v>0</v>
      </c>
      <c r="AC14" s="18">
        <v>0</v>
      </c>
      <c r="AD14" s="21"/>
      <c r="AE14" s="17"/>
      <c r="AF14" s="17"/>
      <c r="AG14" s="1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440.3</v>
      </c>
      <c r="D15" s="1"/>
      <c r="E15" s="1">
        <v>22.2</v>
      </c>
      <c r="F15" s="1">
        <v>407</v>
      </c>
      <c r="G15" s="6">
        <v>1</v>
      </c>
      <c r="H15" s="1">
        <v>180</v>
      </c>
      <c r="I15" s="1" t="s">
        <v>35</v>
      </c>
      <c r="J15" s="1">
        <v>22.2</v>
      </c>
      <c r="K15" s="1">
        <f t="shared" si="10"/>
        <v>0</v>
      </c>
      <c r="L15" s="1"/>
      <c r="M15" s="1"/>
      <c r="N15" s="1">
        <v>0</v>
      </c>
      <c r="O15" s="1">
        <f t="shared" si="11"/>
        <v>4.4399999999999995</v>
      </c>
      <c r="P15" s="5"/>
      <c r="Q15" s="5">
        <f>AD15*AC15</f>
        <v>0</v>
      </c>
      <c r="R15" s="5"/>
      <c r="S15" s="1"/>
      <c r="T15" s="1">
        <f t="shared" si="12"/>
        <v>91.666666666666671</v>
      </c>
      <c r="U15" s="1">
        <f t="shared" si="13"/>
        <v>91.666666666666671</v>
      </c>
      <c r="V15" s="1">
        <v>6.6599999999999993</v>
      </c>
      <c r="W15" s="1">
        <v>2.2200000000000002</v>
      </c>
      <c r="X15" s="1">
        <v>2.96</v>
      </c>
      <c r="Y15" s="1">
        <v>2.2200000000000002</v>
      </c>
      <c r="Z15" s="1">
        <v>13.6</v>
      </c>
      <c r="AA15" s="31" t="s">
        <v>47</v>
      </c>
      <c r="AB15" s="1">
        <f t="shared" si="14"/>
        <v>0</v>
      </c>
      <c r="AC15" s="6">
        <v>3.7</v>
      </c>
      <c r="AD15" s="10">
        <f>MROUND(P15,AC15*AF15)/AC15</f>
        <v>0</v>
      </c>
      <c r="AE15" s="1">
        <f>AD15*AC15*G15</f>
        <v>0</v>
      </c>
      <c r="AF15" s="1">
        <f>VLOOKUP(A15,[1]Sheet!$A:$AG,32,0)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48</v>
      </c>
      <c r="B16" s="17" t="s">
        <v>44</v>
      </c>
      <c r="C16" s="17"/>
      <c r="D16" s="17"/>
      <c r="E16" s="17">
        <v>3.7</v>
      </c>
      <c r="F16" s="17">
        <v>-3.7</v>
      </c>
      <c r="G16" s="18">
        <v>0</v>
      </c>
      <c r="H16" s="17" t="e">
        <v>#N/A</v>
      </c>
      <c r="I16" s="17" t="s">
        <v>51</v>
      </c>
      <c r="J16" s="17">
        <v>3.7</v>
      </c>
      <c r="K16" s="17">
        <f t="shared" si="10"/>
        <v>0</v>
      </c>
      <c r="L16" s="17"/>
      <c r="M16" s="17"/>
      <c r="N16" s="17"/>
      <c r="O16" s="17">
        <f t="shared" si="11"/>
        <v>0.74</v>
      </c>
      <c r="P16" s="20"/>
      <c r="Q16" s="20"/>
      <c r="R16" s="20"/>
      <c r="S16" s="17"/>
      <c r="T16" s="17">
        <f t="shared" si="12"/>
        <v>-5</v>
      </c>
      <c r="U16" s="17">
        <f t="shared" si="13"/>
        <v>-5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/>
      <c r="AB16" s="17">
        <f t="shared" si="14"/>
        <v>0</v>
      </c>
      <c r="AC16" s="18"/>
      <c r="AD16" s="21"/>
      <c r="AE16" s="17"/>
      <c r="AF16" s="17"/>
      <c r="AG16" s="1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49</v>
      </c>
      <c r="B17" s="17" t="s">
        <v>44</v>
      </c>
      <c r="C17" s="17">
        <v>598.5</v>
      </c>
      <c r="D17" s="17"/>
      <c r="E17" s="17">
        <v>410.7</v>
      </c>
      <c r="F17" s="17"/>
      <c r="G17" s="18">
        <v>0</v>
      </c>
      <c r="H17" s="17">
        <v>180</v>
      </c>
      <c r="I17" s="19" t="s">
        <v>51</v>
      </c>
      <c r="J17" s="17">
        <v>428.2</v>
      </c>
      <c r="K17" s="17">
        <f t="shared" si="10"/>
        <v>-17.5</v>
      </c>
      <c r="L17" s="17"/>
      <c r="M17" s="17"/>
      <c r="N17" s="17">
        <v>1191.4000000000001</v>
      </c>
      <c r="O17" s="17">
        <f t="shared" si="11"/>
        <v>82.14</v>
      </c>
      <c r="P17" s="20"/>
      <c r="Q17" s="20"/>
      <c r="R17" s="20"/>
      <c r="S17" s="17"/>
      <c r="T17" s="17">
        <f t="shared" si="12"/>
        <v>14.504504504504505</v>
      </c>
      <c r="U17" s="17">
        <f t="shared" si="13"/>
        <v>14.504504504504505</v>
      </c>
      <c r="V17" s="17">
        <v>162.80000000000001</v>
      </c>
      <c r="W17" s="17">
        <v>133.94</v>
      </c>
      <c r="X17" s="17">
        <v>135.68</v>
      </c>
      <c r="Y17" s="17">
        <v>142.08000000000001</v>
      </c>
      <c r="Z17" s="17">
        <v>150.96</v>
      </c>
      <c r="AA17" s="19" t="s">
        <v>138</v>
      </c>
      <c r="AB17" s="17">
        <f t="shared" si="14"/>
        <v>0</v>
      </c>
      <c r="AC17" s="18">
        <v>0</v>
      </c>
      <c r="AD17" s="21"/>
      <c r="AE17" s="17"/>
      <c r="AF17" s="17"/>
      <c r="AG17" s="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50</v>
      </c>
      <c r="B18" s="17" t="s">
        <v>44</v>
      </c>
      <c r="C18" s="17">
        <v>6.8</v>
      </c>
      <c r="D18" s="17"/>
      <c r="E18" s="17"/>
      <c r="F18" s="17"/>
      <c r="G18" s="18">
        <v>0</v>
      </c>
      <c r="H18" s="17">
        <v>180</v>
      </c>
      <c r="I18" s="17" t="s">
        <v>51</v>
      </c>
      <c r="J18" s="17">
        <v>26.9</v>
      </c>
      <c r="K18" s="17">
        <f t="shared" si="10"/>
        <v>-26.9</v>
      </c>
      <c r="L18" s="17"/>
      <c r="M18" s="17"/>
      <c r="N18" s="17"/>
      <c r="O18" s="17">
        <f t="shared" si="11"/>
        <v>0</v>
      </c>
      <c r="P18" s="20"/>
      <c r="Q18" s="20"/>
      <c r="R18" s="20"/>
      <c r="S18" s="17"/>
      <c r="T18" s="17" t="e">
        <f t="shared" si="12"/>
        <v>#DIV/0!</v>
      </c>
      <c r="U18" s="17" t="e">
        <f t="shared" si="13"/>
        <v>#DIV/0!</v>
      </c>
      <c r="V18" s="17">
        <v>7.7</v>
      </c>
      <c r="W18" s="17">
        <v>2.1</v>
      </c>
      <c r="X18" s="17">
        <v>0</v>
      </c>
      <c r="Y18" s="17">
        <v>4.2</v>
      </c>
      <c r="Z18" s="17">
        <v>4.9000000000000004</v>
      </c>
      <c r="AA18" s="17"/>
      <c r="AB18" s="17">
        <f t="shared" si="14"/>
        <v>0</v>
      </c>
      <c r="AC18" s="18">
        <v>0</v>
      </c>
      <c r="AD18" s="21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131</v>
      </c>
      <c r="D19" s="1">
        <v>169</v>
      </c>
      <c r="E19" s="1">
        <v>190</v>
      </c>
      <c r="F19" s="1">
        <v>82</v>
      </c>
      <c r="G19" s="6">
        <v>0.25</v>
      </c>
      <c r="H19" s="1">
        <v>180</v>
      </c>
      <c r="I19" s="1" t="s">
        <v>35</v>
      </c>
      <c r="J19" s="1">
        <v>192</v>
      </c>
      <c r="K19" s="1">
        <f t="shared" si="10"/>
        <v>-2</v>
      </c>
      <c r="L19" s="1"/>
      <c r="M19" s="1"/>
      <c r="N19" s="1">
        <v>168</v>
      </c>
      <c r="O19" s="1">
        <f t="shared" si="11"/>
        <v>38</v>
      </c>
      <c r="P19" s="5">
        <f>14*O19-N19-F19</f>
        <v>282</v>
      </c>
      <c r="Q19" s="5">
        <f>AD19*AC19</f>
        <v>336</v>
      </c>
      <c r="R19" s="5"/>
      <c r="S19" s="1"/>
      <c r="T19" s="1">
        <f t="shared" si="12"/>
        <v>15.421052631578947</v>
      </c>
      <c r="U19" s="1">
        <f t="shared" si="13"/>
        <v>6.5789473684210522</v>
      </c>
      <c r="V19" s="1">
        <v>30.2</v>
      </c>
      <c r="W19" s="1">
        <v>29.2</v>
      </c>
      <c r="X19" s="1">
        <v>22.8</v>
      </c>
      <c r="Y19" s="1">
        <v>24.8</v>
      </c>
      <c r="Z19" s="1">
        <v>19</v>
      </c>
      <c r="AA19" s="1"/>
      <c r="AB19" s="1">
        <f t="shared" si="14"/>
        <v>70.5</v>
      </c>
      <c r="AC19" s="6">
        <v>12</v>
      </c>
      <c r="AD19" s="10">
        <f>MROUND(P19,AC19*AF19)/AC19</f>
        <v>28</v>
      </c>
      <c r="AE19" s="1">
        <f>AD19*AC19*G19</f>
        <v>84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53</v>
      </c>
      <c r="B20" s="17" t="s">
        <v>44</v>
      </c>
      <c r="C20" s="17">
        <v>3</v>
      </c>
      <c r="D20" s="17"/>
      <c r="E20" s="17">
        <v>3</v>
      </c>
      <c r="F20" s="17"/>
      <c r="G20" s="18">
        <v>0</v>
      </c>
      <c r="H20" s="17">
        <v>180</v>
      </c>
      <c r="I20" s="17" t="s">
        <v>51</v>
      </c>
      <c r="J20" s="17">
        <v>6</v>
      </c>
      <c r="K20" s="17">
        <f t="shared" si="10"/>
        <v>-3</v>
      </c>
      <c r="L20" s="17"/>
      <c r="M20" s="17"/>
      <c r="N20" s="17"/>
      <c r="O20" s="17">
        <f t="shared" si="11"/>
        <v>0.6</v>
      </c>
      <c r="P20" s="20"/>
      <c r="Q20" s="20"/>
      <c r="R20" s="20"/>
      <c r="S20" s="17"/>
      <c r="T20" s="17">
        <f t="shared" si="12"/>
        <v>0</v>
      </c>
      <c r="U20" s="17">
        <f t="shared" si="13"/>
        <v>0</v>
      </c>
      <c r="V20" s="17">
        <v>0</v>
      </c>
      <c r="W20" s="17">
        <v>0</v>
      </c>
      <c r="X20" s="17">
        <v>0.6</v>
      </c>
      <c r="Y20" s="17">
        <v>0</v>
      </c>
      <c r="Z20" s="17">
        <v>0</v>
      </c>
      <c r="AA20" s="17"/>
      <c r="AB20" s="17">
        <f t="shared" si="14"/>
        <v>0</v>
      </c>
      <c r="AC20" s="18">
        <v>0</v>
      </c>
      <c r="AD20" s="21"/>
      <c r="AE20" s="17"/>
      <c r="AF20" s="17"/>
      <c r="AG20" s="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34</v>
      </c>
      <c r="C21" s="1">
        <v>425</v>
      </c>
      <c r="D21" s="1">
        <v>344</v>
      </c>
      <c r="E21" s="1">
        <v>131</v>
      </c>
      <c r="F21" s="1">
        <v>610</v>
      </c>
      <c r="G21" s="6">
        <v>0.25</v>
      </c>
      <c r="H21" s="1">
        <v>180</v>
      </c>
      <c r="I21" s="1" t="s">
        <v>35</v>
      </c>
      <c r="J21" s="1">
        <v>133</v>
      </c>
      <c r="K21" s="1">
        <f t="shared" si="10"/>
        <v>-2</v>
      </c>
      <c r="L21" s="1"/>
      <c r="M21" s="1"/>
      <c r="N21" s="1">
        <v>0</v>
      </c>
      <c r="O21" s="1">
        <f t="shared" si="11"/>
        <v>26.2</v>
      </c>
      <c r="P21" s="5"/>
      <c r="Q21" s="5">
        <f>AD21*AC21</f>
        <v>0</v>
      </c>
      <c r="R21" s="5"/>
      <c r="S21" s="1"/>
      <c r="T21" s="1">
        <f t="shared" si="12"/>
        <v>23.282442748091604</v>
      </c>
      <c r="U21" s="1">
        <f t="shared" si="13"/>
        <v>23.282442748091604</v>
      </c>
      <c r="V21" s="1">
        <v>28.8</v>
      </c>
      <c r="W21" s="1">
        <v>59</v>
      </c>
      <c r="X21" s="1">
        <v>18.600000000000001</v>
      </c>
      <c r="Y21" s="1">
        <v>31</v>
      </c>
      <c r="Z21" s="1">
        <v>34.4</v>
      </c>
      <c r="AA21" s="1"/>
      <c r="AB21" s="1">
        <f t="shared" si="14"/>
        <v>0</v>
      </c>
      <c r="AC21" s="6">
        <v>12</v>
      </c>
      <c r="AD21" s="10">
        <f>MROUND(P21,AC21*AF21)/AC21</f>
        <v>0</v>
      </c>
      <c r="AE21" s="1">
        <f>AD21*AC21*G21</f>
        <v>0</v>
      </c>
      <c r="AF21" s="1">
        <f>VLOOKUP(A21,[1]Sheet!$A:$AG,32,0)</f>
        <v>14</v>
      </c>
      <c r="AG21" s="1">
        <f>VLOOKUP(A21,[1]Sheet!$A:$AG,33,0)</f>
        <v>70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55</v>
      </c>
      <c r="B22" s="17" t="s">
        <v>44</v>
      </c>
      <c r="C22" s="17"/>
      <c r="D22" s="17">
        <v>3.6</v>
      </c>
      <c r="E22" s="17"/>
      <c r="F22" s="17">
        <v>3.6</v>
      </c>
      <c r="G22" s="18">
        <v>0</v>
      </c>
      <c r="H22" s="17" t="e">
        <v>#N/A</v>
      </c>
      <c r="I22" s="17" t="s">
        <v>51</v>
      </c>
      <c r="J22" s="17"/>
      <c r="K22" s="17">
        <f t="shared" si="10"/>
        <v>0</v>
      </c>
      <c r="L22" s="17"/>
      <c r="M22" s="17"/>
      <c r="N22" s="17"/>
      <c r="O22" s="17">
        <f t="shared" si="11"/>
        <v>0</v>
      </c>
      <c r="P22" s="20"/>
      <c r="Q22" s="20"/>
      <c r="R22" s="20"/>
      <c r="S22" s="17"/>
      <c r="T22" s="17" t="e">
        <f t="shared" si="12"/>
        <v>#DIV/0!</v>
      </c>
      <c r="U22" s="17" t="e">
        <f t="shared" si="13"/>
        <v>#DIV/0!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/>
      <c r="AB22" s="17">
        <f t="shared" si="14"/>
        <v>0</v>
      </c>
      <c r="AC22" s="18"/>
      <c r="AD22" s="21"/>
      <c r="AE22" s="17"/>
      <c r="AF22" s="17"/>
      <c r="AG22" s="17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56</v>
      </c>
      <c r="B23" s="17" t="s">
        <v>44</v>
      </c>
      <c r="C23" s="17">
        <v>-22.2</v>
      </c>
      <c r="D23" s="17">
        <v>37</v>
      </c>
      <c r="E23" s="29">
        <v>37</v>
      </c>
      <c r="F23" s="29">
        <v>-22.2</v>
      </c>
      <c r="G23" s="18">
        <v>0</v>
      </c>
      <c r="H23" s="17">
        <v>180</v>
      </c>
      <c r="I23" s="17" t="s">
        <v>51</v>
      </c>
      <c r="J23" s="17">
        <v>33</v>
      </c>
      <c r="K23" s="17">
        <f t="shared" si="10"/>
        <v>4</v>
      </c>
      <c r="L23" s="17"/>
      <c r="M23" s="17"/>
      <c r="N23" s="17"/>
      <c r="O23" s="17">
        <f t="shared" si="11"/>
        <v>7.4</v>
      </c>
      <c r="P23" s="20"/>
      <c r="Q23" s="20"/>
      <c r="R23" s="20"/>
      <c r="S23" s="17"/>
      <c r="T23" s="17">
        <f t="shared" si="12"/>
        <v>-2.9999999999999996</v>
      </c>
      <c r="U23" s="17">
        <f t="shared" si="13"/>
        <v>-2.9999999999999996</v>
      </c>
      <c r="V23" s="17">
        <v>8.879999999999999</v>
      </c>
      <c r="W23" s="17">
        <v>10.36</v>
      </c>
      <c r="X23" s="17">
        <v>2.96</v>
      </c>
      <c r="Y23" s="17">
        <v>5.92</v>
      </c>
      <c r="Z23" s="17">
        <v>8.14</v>
      </c>
      <c r="AA23" s="17" t="s">
        <v>140</v>
      </c>
      <c r="AB23" s="17">
        <f t="shared" si="14"/>
        <v>0</v>
      </c>
      <c r="AC23" s="18">
        <v>0</v>
      </c>
      <c r="AD23" s="21"/>
      <c r="AE23" s="17"/>
      <c r="AF23" s="17"/>
      <c r="AG23" s="17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57</v>
      </c>
      <c r="B24" s="1" t="s">
        <v>44</v>
      </c>
      <c r="C24" s="1">
        <v>232.5</v>
      </c>
      <c r="D24" s="1">
        <v>103.6</v>
      </c>
      <c r="E24" s="29">
        <f>111+E23</f>
        <v>148</v>
      </c>
      <c r="F24" s="29">
        <f>188.1+F23</f>
        <v>165.9</v>
      </c>
      <c r="G24" s="6">
        <v>1</v>
      </c>
      <c r="H24" s="1">
        <v>180</v>
      </c>
      <c r="I24" s="1" t="s">
        <v>35</v>
      </c>
      <c r="J24" s="1">
        <v>111</v>
      </c>
      <c r="K24" s="1">
        <f t="shared" si="10"/>
        <v>37</v>
      </c>
      <c r="L24" s="1"/>
      <c r="M24" s="1"/>
      <c r="N24" s="1">
        <v>207.2</v>
      </c>
      <c r="O24" s="1">
        <f t="shared" si="11"/>
        <v>29.6</v>
      </c>
      <c r="P24" s="5">
        <f>14*O24-N24-F24</f>
        <v>41.30000000000004</v>
      </c>
      <c r="Q24" s="5">
        <f>AD24*AC24</f>
        <v>51.800000000000004</v>
      </c>
      <c r="R24" s="5"/>
      <c r="S24" s="1"/>
      <c r="T24" s="1">
        <f t="shared" si="12"/>
        <v>14.35472972972973</v>
      </c>
      <c r="U24" s="1">
        <f t="shared" si="13"/>
        <v>12.60472972972973</v>
      </c>
      <c r="V24" s="1">
        <v>28.12</v>
      </c>
      <c r="W24" s="1">
        <v>31.82</v>
      </c>
      <c r="X24" s="1">
        <v>20.72</v>
      </c>
      <c r="Y24" s="1">
        <v>22.2</v>
      </c>
      <c r="Z24" s="1">
        <v>31.82</v>
      </c>
      <c r="AA24" s="1" t="s">
        <v>139</v>
      </c>
      <c r="AB24" s="1">
        <f t="shared" si="14"/>
        <v>41.30000000000004</v>
      </c>
      <c r="AC24" s="6">
        <v>3.7</v>
      </c>
      <c r="AD24" s="10">
        <f>MROUND(P24,AC24*AF24)/AC24</f>
        <v>14</v>
      </c>
      <c r="AE24" s="1">
        <f>AD24*AC24*G24</f>
        <v>51.800000000000004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58</v>
      </c>
      <c r="B25" s="17" t="s">
        <v>34</v>
      </c>
      <c r="C25" s="17"/>
      <c r="D25" s="22">
        <v>233.1</v>
      </c>
      <c r="E25" s="17"/>
      <c r="F25" s="22">
        <v>233.1</v>
      </c>
      <c r="G25" s="18">
        <v>0</v>
      </c>
      <c r="H25" s="17" t="e">
        <v>#N/A</v>
      </c>
      <c r="I25" s="17" t="s">
        <v>51</v>
      </c>
      <c r="J25" s="17"/>
      <c r="K25" s="17">
        <f t="shared" si="10"/>
        <v>0</v>
      </c>
      <c r="L25" s="17"/>
      <c r="M25" s="17"/>
      <c r="N25" s="17"/>
      <c r="O25" s="17">
        <f t="shared" si="11"/>
        <v>0</v>
      </c>
      <c r="P25" s="20"/>
      <c r="Q25" s="20"/>
      <c r="R25" s="20"/>
      <c r="S25" s="17"/>
      <c r="T25" s="17" t="e">
        <f t="shared" si="12"/>
        <v>#DIV/0!</v>
      </c>
      <c r="U25" s="17" t="e">
        <f t="shared" si="13"/>
        <v>#DIV/0!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23" t="s">
        <v>137</v>
      </c>
      <c r="AB25" s="17">
        <f t="shared" si="14"/>
        <v>0</v>
      </c>
      <c r="AC25" s="18"/>
      <c r="AD25" s="21"/>
      <c r="AE25" s="17"/>
      <c r="AF25" s="17"/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59</v>
      </c>
      <c r="B26" s="17" t="s">
        <v>44</v>
      </c>
      <c r="C26" s="17">
        <v>8.6</v>
      </c>
      <c r="D26" s="17"/>
      <c r="E26" s="17">
        <v>7.4</v>
      </c>
      <c r="F26" s="17">
        <v>-0.6</v>
      </c>
      <c r="G26" s="18">
        <v>0</v>
      </c>
      <c r="H26" s="17">
        <v>180</v>
      </c>
      <c r="I26" s="17" t="s">
        <v>51</v>
      </c>
      <c r="J26" s="17">
        <v>7.2</v>
      </c>
      <c r="K26" s="17">
        <f t="shared" si="10"/>
        <v>0.20000000000000018</v>
      </c>
      <c r="L26" s="17"/>
      <c r="M26" s="17"/>
      <c r="N26" s="17"/>
      <c r="O26" s="17">
        <f t="shared" si="11"/>
        <v>1.48</v>
      </c>
      <c r="P26" s="20"/>
      <c r="Q26" s="20"/>
      <c r="R26" s="20"/>
      <c r="S26" s="17"/>
      <c r="T26" s="17">
        <f t="shared" si="12"/>
        <v>-0.40540540540540537</v>
      </c>
      <c r="U26" s="17">
        <f t="shared" si="13"/>
        <v>-0.40540540540540537</v>
      </c>
      <c r="V26" s="17">
        <v>1.08</v>
      </c>
      <c r="W26" s="17">
        <v>1.8</v>
      </c>
      <c r="X26" s="17">
        <v>0.72</v>
      </c>
      <c r="Y26" s="17">
        <v>2.88</v>
      </c>
      <c r="Z26" s="17">
        <v>1.8</v>
      </c>
      <c r="AA26" s="17" t="s">
        <v>60</v>
      </c>
      <c r="AB26" s="17">
        <f t="shared" si="14"/>
        <v>0</v>
      </c>
      <c r="AC26" s="18">
        <v>0</v>
      </c>
      <c r="AD26" s="21"/>
      <c r="AE26" s="17"/>
      <c r="AF26" s="17"/>
      <c r="AG26" s="17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9" t="s">
        <v>61</v>
      </c>
      <c r="B27" s="1" t="s">
        <v>44</v>
      </c>
      <c r="C27" s="1"/>
      <c r="D27" s="9">
        <v>210</v>
      </c>
      <c r="E27" s="1">
        <v>18</v>
      </c>
      <c r="F27" s="1">
        <v>192</v>
      </c>
      <c r="G27" s="6">
        <v>1</v>
      </c>
      <c r="H27" s="1">
        <v>180</v>
      </c>
      <c r="I27" s="1" t="s">
        <v>35</v>
      </c>
      <c r="J27" s="1">
        <v>18.7</v>
      </c>
      <c r="K27" s="1">
        <f t="shared" si="10"/>
        <v>-0.69999999999999929</v>
      </c>
      <c r="L27" s="1"/>
      <c r="M27" s="1"/>
      <c r="N27" s="1"/>
      <c r="O27" s="1">
        <f t="shared" si="11"/>
        <v>3.6</v>
      </c>
      <c r="P27" s="5"/>
      <c r="Q27" s="5">
        <f t="shared" ref="Q27:Q32" si="15">AD27*AC27</f>
        <v>0</v>
      </c>
      <c r="R27" s="5"/>
      <c r="S27" s="1"/>
      <c r="T27" s="1">
        <f t="shared" si="12"/>
        <v>53.333333333333329</v>
      </c>
      <c r="U27" s="1">
        <f t="shared" si="13"/>
        <v>53.333333333333329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6" t="s">
        <v>135</v>
      </c>
      <c r="AB27" s="1">
        <f t="shared" si="14"/>
        <v>0</v>
      </c>
      <c r="AC27" s="30">
        <v>3</v>
      </c>
      <c r="AD27" s="10">
        <f t="shared" ref="AD27:AD32" si="16">MROUND(P27,AC27*AF27)/AC27</f>
        <v>0</v>
      </c>
      <c r="AE27" s="1">
        <f t="shared" ref="AE27:AE32" si="17">AD27*AC27*G27</f>
        <v>0</v>
      </c>
      <c r="AF27" s="9">
        <v>14</v>
      </c>
      <c r="AG27" s="9"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34</v>
      </c>
      <c r="C28" s="1">
        <v>315</v>
      </c>
      <c r="D28" s="1">
        <v>1008</v>
      </c>
      <c r="E28" s="1">
        <v>355</v>
      </c>
      <c r="F28" s="1">
        <v>906</v>
      </c>
      <c r="G28" s="6">
        <v>0.25</v>
      </c>
      <c r="H28" s="1">
        <v>180</v>
      </c>
      <c r="I28" s="1" t="s">
        <v>35</v>
      </c>
      <c r="J28" s="1">
        <v>363</v>
      </c>
      <c r="K28" s="1">
        <f t="shared" si="10"/>
        <v>-8</v>
      </c>
      <c r="L28" s="1"/>
      <c r="M28" s="1"/>
      <c r="N28" s="1">
        <v>0</v>
      </c>
      <c r="O28" s="1">
        <f t="shared" si="11"/>
        <v>71</v>
      </c>
      <c r="P28" s="5">
        <f>14*O28-N28-F28</f>
        <v>88</v>
      </c>
      <c r="Q28" s="5">
        <f t="shared" si="15"/>
        <v>84</v>
      </c>
      <c r="R28" s="5"/>
      <c r="S28" s="1"/>
      <c r="T28" s="1">
        <f t="shared" si="12"/>
        <v>13.943661971830986</v>
      </c>
      <c r="U28" s="1">
        <f t="shared" si="13"/>
        <v>12.76056338028169</v>
      </c>
      <c r="V28" s="1">
        <v>71.400000000000006</v>
      </c>
      <c r="W28" s="1">
        <v>117.4</v>
      </c>
      <c r="X28" s="1">
        <v>83.6</v>
      </c>
      <c r="Y28" s="1">
        <v>75.400000000000006</v>
      </c>
      <c r="Z28" s="1">
        <v>76.599999999999994</v>
      </c>
      <c r="AA28" s="1" t="s">
        <v>63</v>
      </c>
      <c r="AB28" s="1">
        <f t="shared" si="14"/>
        <v>22</v>
      </c>
      <c r="AC28" s="6">
        <v>6</v>
      </c>
      <c r="AD28" s="10">
        <f t="shared" si="16"/>
        <v>14</v>
      </c>
      <c r="AE28" s="1">
        <f t="shared" si="17"/>
        <v>21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34</v>
      </c>
      <c r="C29" s="1">
        <v>200</v>
      </c>
      <c r="D29" s="1">
        <v>252</v>
      </c>
      <c r="E29" s="1">
        <v>222</v>
      </c>
      <c r="F29" s="1">
        <v>188</v>
      </c>
      <c r="G29" s="6">
        <v>0.25</v>
      </c>
      <c r="H29" s="1">
        <v>180</v>
      </c>
      <c r="I29" s="1" t="s">
        <v>35</v>
      </c>
      <c r="J29" s="1">
        <v>223</v>
      </c>
      <c r="K29" s="1">
        <f t="shared" si="10"/>
        <v>-1</v>
      </c>
      <c r="L29" s="1"/>
      <c r="M29" s="1"/>
      <c r="N29" s="1">
        <v>168</v>
      </c>
      <c r="O29" s="1">
        <f t="shared" si="11"/>
        <v>44.4</v>
      </c>
      <c r="P29" s="5">
        <f>14*O29-N29-F29</f>
        <v>265.60000000000002</v>
      </c>
      <c r="Q29" s="5">
        <f t="shared" si="15"/>
        <v>252</v>
      </c>
      <c r="R29" s="5"/>
      <c r="S29" s="1"/>
      <c r="T29" s="1">
        <f t="shared" si="12"/>
        <v>13.693693693693694</v>
      </c>
      <c r="U29" s="1">
        <f t="shared" si="13"/>
        <v>8.0180180180180187</v>
      </c>
      <c r="V29" s="1">
        <v>43.8</v>
      </c>
      <c r="W29" s="1">
        <v>43.6</v>
      </c>
      <c r="X29" s="1">
        <v>40</v>
      </c>
      <c r="Y29" s="1">
        <v>47.6</v>
      </c>
      <c r="Z29" s="1">
        <v>44.8</v>
      </c>
      <c r="AA29" s="1" t="s">
        <v>63</v>
      </c>
      <c r="AB29" s="1">
        <f t="shared" si="14"/>
        <v>66.400000000000006</v>
      </c>
      <c r="AC29" s="6">
        <v>6</v>
      </c>
      <c r="AD29" s="10">
        <f t="shared" si="16"/>
        <v>42</v>
      </c>
      <c r="AE29" s="1">
        <f t="shared" si="17"/>
        <v>63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34</v>
      </c>
      <c r="C30" s="1">
        <v>5</v>
      </c>
      <c r="D30" s="1">
        <v>337</v>
      </c>
      <c r="E30" s="1">
        <v>75</v>
      </c>
      <c r="F30" s="1">
        <v>261</v>
      </c>
      <c r="G30" s="6">
        <v>0.25</v>
      </c>
      <c r="H30" s="1">
        <v>180</v>
      </c>
      <c r="I30" s="1" t="s">
        <v>35</v>
      </c>
      <c r="J30" s="1">
        <v>76</v>
      </c>
      <c r="K30" s="1">
        <f t="shared" si="10"/>
        <v>-1</v>
      </c>
      <c r="L30" s="1"/>
      <c r="M30" s="1"/>
      <c r="N30" s="1">
        <v>0</v>
      </c>
      <c r="O30" s="1">
        <f t="shared" si="11"/>
        <v>15</v>
      </c>
      <c r="P30" s="5"/>
      <c r="Q30" s="5">
        <f t="shared" si="15"/>
        <v>0</v>
      </c>
      <c r="R30" s="5"/>
      <c r="S30" s="1"/>
      <c r="T30" s="1">
        <f t="shared" si="12"/>
        <v>17.399999999999999</v>
      </c>
      <c r="U30" s="1">
        <f t="shared" si="13"/>
        <v>17.399999999999999</v>
      </c>
      <c r="V30" s="1">
        <v>17</v>
      </c>
      <c r="W30" s="1">
        <v>27</v>
      </c>
      <c r="X30" s="1">
        <v>14.6</v>
      </c>
      <c r="Y30" s="1">
        <v>12.4</v>
      </c>
      <c r="Z30" s="1">
        <v>27</v>
      </c>
      <c r="AA30" s="1" t="s">
        <v>63</v>
      </c>
      <c r="AB30" s="1">
        <f t="shared" si="14"/>
        <v>0</v>
      </c>
      <c r="AC30" s="6">
        <v>6</v>
      </c>
      <c r="AD30" s="10">
        <f t="shared" si="16"/>
        <v>0</v>
      </c>
      <c r="AE30" s="1">
        <f t="shared" si="17"/>
        <v>0</v>
      </c>
      <c r="AF30" s="1">
        <f>VLOOKUP(A30,[1]Sheet!$A:$AG,32,0)</f>
        <v>14</v>
      </c>
      <c r="AG30" s="1">
        <f>VLOOKUP(A30,[1]Sheet!$A:$AG,33,0)</f>
        <v>126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44</v>
      </c>
      <c r="C31" s="1">
        <v>228</v>
      </c>
      <c r="D31" s="1">
        <v>144</v>
      </c>
      <c r="E31" s="1">
        <v>270</v>
      </c>
      <c r="F31" s="1">
        <v>66</v>
      </c>
      <c r="G31" s="6">
        <v>1</v>
      </c>
      <c r="H31" s="1">
        <v>180</v>
      </c>
      <c r="I31" s="1" t="s">
        <v>35</v>
      </c>
      <c r="J31" s="1">
        <v>270</v>
      </c>
      <c r="K31" s="1">
        <f t="shared" si="10"/>
        <v>0</v>
      </c>
      <c r="L31" s="1"/>
      <c r="M31" s="1"/>
      <c r="N31" s="1">
        <v>360</v>
      </c>
      <c r="O31" s="1">
        <f t="shared" si="11"/>
        <v>54</v>
      </c>
      <c r="P31" s="5">
        <f>14*O31-N31-F31</f>
        <v>330</v>
      </c>
      <c r="Q31" s="5">
        <f t="shared" si="15"/>
        <v>360</v>
      </c>
      <c r="R31" s="5"/>
      <c r="S31" s="1"/>
      <c r="T31" s="1">
        <f t="shared" si="12"/>
        <v>14.555555555555555</v>
      </c>
      <c r="U31" s="1">
        <f t="shared" si="13"/>
        <v>7.8888888888888893</v>
      </c>
      <c r="V31" s="1">
        <v>49.8</v>
      </c>
      <c r="W31" s="1">
        <v>43.2</v>
      </c>
      <c r="X31" s="1">
        <v>45.6</v>
      </c>
      <c r="Y31" s="1">
        <v>54</v>
      </c>
      <c r="Z31" s="1">
        <v>46.7</v>
      </c>
      <c r="AA31" s="1"/>
      <c r="AB31" s="1">
        <f t="shared" si="14"/>
        <v>330</v>
      </c>
      <c r="AC31" s="6">
        <v>6</v>
      </c>
      <c r="AD31" s="10">
        <f t="shared" si="16"/>
        <v>60</v>
      </c>
      <c r="AE31" s="1">
        <f t="shared" si="17"/>
        <v>360</v>
      </c>
      <c r="AF31" s="1">
        <f>VLOOKUP(A31,[1]Sheet!$A:$AG,32,0)</f>
        <v>12</v>
      </c>
      <c r="AG31" s="1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34</v>
      </c>
      <c r="C32" s="1">
        <v>131</v>
      </c>
      <c r="D32" s="1">
        <v>672</v>
      </c>
      <c r="E32" s="1">
        <v>444</v>
      </c>
      <c r="F32" s="1">
        <v>272</v>
      </c>
      <c r="G32" s="6">
        <v>0.25</v>
      </c>
      <c r="H32" s="1">
        <v>180</v>
      </c>
      <c r="I32" s="1" t="s">
        <v>35</v>
      </c>
      <c r="J32" s="1">
        <v>441</v>
      </c>
      <c r="K32" s="1">
        <f t="shared" si="10"/>
        <v>3</v>
      </c>
      <c r="L32" s="1"/>
      <c r="M32" s="1"/>
      <c r="N32" s="1">
        <v>672</v>
      </c>
      <c r="O32" s="1">
        <f t="shared" si="11"/>
        <v>88.8</v>
      </c>
      <c r="P32" s="5">
        <f>14*O32-N32-F32</f>
        <v>299.20000000000005</v>
      </c>
      <c r="Q32" s="5">
        <f t="shared" si="15"/>
        <v>336</v>
      </c>
      <c r="R32" s="5"/>
      <c r="S32" s="1"/>
      <c r="T32" s="1">
        <f t="shared" si="12"/>
        <v>14.414414414414415</v>
      </c>
      <c r="U32" s="1">
        <f t="shared" si="13"/>
        <v>10.63063063063063</v>
      </c>
      <c r="V32" s="1">
        <v>97.4</v>
      </c>
      <c r="W32" s="1">
        <v>84.4</v>
      </c>
      <c r="X32" s="1">
        <v>69.400000000000006</v>
      </c>
      <c r="Y32" s="1">
        <v>68</v>
      </c>
      <c r="Z32" s="1">
        <v>85.8</v>
      </c>
      <c r="AA32" s="1"/>
      <c r="AB32" s="1">
        <f t="shared" si="14"/>
        <v>74.800000000000011</v>
      </c>
      <c r="AC32" s="6">
        <v>12</v>
      </c>
      <c r="AD32" s="10">
        <f t="shared" si="16"/>
        <v>28</v>
      </c>
      <c r="AE32" s="1">
        <f t="shared" si="17"/>
        <v>84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7" t="s">
        <v>68</v>
      </c>
      <c r="B33" s="17" t="s">
        <v>34</v>
      </c>
      <c r="C33" s="17">
        <v>-3</v>
      </c>
      <c r="D33" s="17">
        <v>3</v>
      </c>
      <c r="E33" s="17"/>
      <c r="F33" s="17"/>
      <c r="G33" s="18">
        <v>0</v>
      </c>
      <c r="H33" s="17" t="e">
        <v>#N/A</v>
      </c>
      <c r="I33" s="17" t="s">
        <v>51</v>
      </c>
      <c r="J33" s="17"/>
      <c r="K33" s="17">
        <f t="shared" si="10"/>
        <v>0</v>
      </c>
      <c r="L33" s="17"/>
      <c r="M33" s="17"/>
      <c r="N33" s="17"/>
      <c r="O33" s="17">
        <f t="shared" si="11"/>
        <v>0</v>
      </c>
      <c r="P33" s="20"/>
      <c r="Q33" s="20"/>
      <c r="R33" s="20"/>
      <c r="S33" s="17"/>
      <c r="T33" s="17" t="e">
        <f t="shared" si="12"/>
        <v>#DIV/0!</v>
      </c>
      <c r="U33" s="17" t="e">
        <f t="shared" si="13"/>
        <v>#DIV/0!</v>
      </c>
      <c r="V33" s="17">
        <v>0.6</v>
      </c>
      <c r="W33" s="17">
        <v>0.4</v>
      </c>
      <c r="X33" s="17">
        <v>0</v>
      </c>
      <c r="Y33" s="17">
        <v>0</v>
      </c>
      <c r="Z33" s="17">
        <v>0</v>
      </c>
      <c r="AA33" s="17"/>
      <c r="AB33" s="17">
        <f t="shared" si="14"/>
        <v>0</v>
      </c>
      <c r="AC33" s="18">
        <v>0</v>
      </c>
      <c r="AD33" s="21"/>
      <c r="AE33" s="17"/>
      <c r="AF33" s="17"/>
      <c r="AG33" s="17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776</v>
      </c>
      <c r="D34" s="1">
        <v>337</v>
      </c>
      <c r="E34" s="1">
        <v>508</v>
      </c>
      <c r="F34" s="1">
        <v>418</v>
      </c>
      <c r="G34" s="6">
        <v>0.25</v>
      </c>
      <c r="H34" s="1">
        <v>180</v>
      </c>
      <c r="I34" s="1" t="s">
        <v>35</v>
      </c>
      <c r="J34" s="1">
        <v>509</v>
      </c>
      <c r="K34" s="1">
        <f t="shared" si="10"/>
        <v>-1</v>
      </c>
      <c r="L34" s="1"/>
      <c r="M34" s="1"/>
      <c r="N34" s="1">
        <v>672</v>
      </c>
      <c r="O34" s="1">
        <f t="shared" si="11"/>
        <v>101.6</v>
      </c>
      <c r="P34" s="5">
        <f>14*O34-N34-F34</f>
        <v>332.39999999999986</v>
      </c>
      <c r="Q34" s="5">
        <f t="shared" ref="Q34:Q45" si="18">AD34*AC34</f>
        <v>336</v>
      </c>
      <c r="R34" s="5"/>
      <c r="S34" s="1"/>
      <c r="T34" s="1">
        <f t="shared" si="12"/>
        <v>14.035433070866143</v>
      </c>
      <c r="U34" s="1">
        <f t="shared" si="13"/>
        <v>10.728346456692915</v>
      </c>
      <c r="V34" s="1">
        <v>116.4</v>
      </c>
      <c r="W34" s="1">
        <v>103.8</v>
      </c>
      <c r="X34" s="1">
        <v>44.6</v>
      </c>
      <c r="Y34" s="1">
        <v>133.4</v>
      </c>
      <c r="Z34" s="1">
        <v>91.4</v>
      </c>
      <c r="AA34" s="1" t="s">
        <v>63</v>
      </c>
      <c r="AB34" s="1">
        <f t="shared" si="14"/>
        <v>83.099999999999966</v>
      </c>
      <c r="AC34" s="6">
        <v>12</v>
      </c>
      <c r="AD34" s="10">
        <f t="shared" ref="AD34:AD45" si="19">MROUND(P34,AC34*AF34)/AC34</f>
        <v>28</v>
      </c>
      <c r="AE34" s="1">
        <f t="shared" ref="AE34:AE45" si="20">AD34*AC34*G34</f>
        <v>84</v>
      </c>
      <c r="AF34" s="1">
        <f>VLOOKUP(A34,[1]Sheet!$A:$AG,32,0)</f>
        <v>14</v>
      </c>
      <c r="AG34" s="1">
        <f>VLOOKUP(A34,[1]Sheet!$A:$AG,33,0)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34</v>
      </c>
      <c r="C35" s="1">
        <v>71</v>
      </c>
      <c r="D35" s="1">
        <v>336</v>
      </c>
      <c r="E35" s="1">
        <v>227</v>
      </c>
      <c r="F35" s="1">
        <v>131</v>
      </c>
      <c r="G35" s="6">
        <v>0.25</v>
      </c>
      <c r="H35" s="1">
        <v>180</v>
      </c>
      <c r="I35" s="1" t="s">
        <v>35</v>
      </c>
      <c r="J35" s="1">
        <v>229</v>
      </c>
      <c r="K35" s="1">
        <f t="shared" si="10"/>
        <v>-2</v>
      </c>
      <c r="L35" s="1"/>
      <c r="M35" s="1"/>
      <c r="N35" s="1">
        <v>168</v>
      </c>
      <c r="O35" s="1">
        <f t="shared" si="11"/>
        <v>45.4</v>
      </c>
      <c r="P35" s="5">
        <f>14*O35-N35-F35</f>
        <v>336.6</v>
      </c>
      <c r="Q35" s="5">
        <f t="shared" si="18"/>
        <v>336</v>
      </c>
      <c r="R35" s="5"/>
      <c r="S35" s="1"/>
      <c r="T35" s="1">
        <f t="shared" si="12"/>
        <v>13.986784140969164</v>
      </c>
      <c r="U35" s="1">
        <f t="shared" si="13"/>
        <v>6.5859030837004404</v>
      </c>
      <c r="V35" s="1">
        <v>41.6</v>
      </c>
      <c r="W35" s="1">
        <v>43.6</v>
      </c>
      <c r="X35" s="1">
        <v>36.200000000000003</v>
      </c>
      <c r="Y35" s="1">
        <v>33.4</v>
      </c>
      <c r="Z35" s="1">
        <v>38.200000000000003</v>
      </c>
      <c r="AA35" s="1"/>
      <c r="AB35" s="1">
        <f t="shared" si="14"/>
        <v>84.15</v>
      </c>
      <c r="AC35" s="6">
        <v>12</v>
      </c>
      <c r="AD35" s="10">
        <f t="shared" si="19"/>
        <v>28</v>
      </c>
      <c r="AE35" s="1">
        <f t="shared" si="20"/>
        <v>84</v>
      </c>
      <c r="AF35" s="1">
        <f>VLOOKUP(A35,[1]Sheet!$A:$AG,32,0)</f>
        <v>14</v>
      </c>
      <c r="AG35" s="1">
        <f>VLOOKUP(A35,[1]Sheet!$A:$AG,33,0)</f>
        <v>70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34</v>
      </c>
      <c r="C36" s="1">
        <v>75</v>
      </c>
      <c r="D36" s="1"/>
      <c r="E36" s="1">
        <v>69</v>
      </c>
      <c r="F36" s="1"/>
      <c r="G36" s="6">
        <v>0.25</v>
      </c>
      <c r="H36" s="1">
        <v>180</v>
      </c>
      <c r="I36" s="1" t="s">
        <v>35</v>
      </c>
      <c r="J36" s="1">
        <v>69</v>
      </c>
      <c r="K36" s="1">
        <f t="shared" si="10"/>
        <v>0</v>
      </c>
      <c r="L36" s="1"/>
      <c r="M36" s="1"/>
      <c r="N36" s="1">
        <v>84</v>
      </c>
      <c r="O36" s="1">
        <f t="shared" si="11"/>
        <v>13.8</v>
      </c>
      <c r="P36" s="5">
        <f>14*O36-N36-F36</f>
        <v>109.20000000000002</v>
      </c>
      <c r="Q36" s="5">
        <f t="shared" si="18"/>
        <v>84</v>
      </c>
      <c r="R36" s="5"/>
      <c r="S36" s="1"/>
      <c r="T36" s="1">
        <f t="shared" si="12"/>
        <v>12.17391304347826</v>
      </c>
      <c r="U36" s="1">
        <f t="shared" si="13"/>
        <v>6.0869565217391299</v>
      </c>
      <c r="V36" s="1">
        <v>13.6</v>
      </c>
      <c r="W36" s="1">
        <v>8.8000000000000007</v>
      </c>
      <c r="X36" s="1">
        <v>11.8</v>
      </c>
      <c r="Y36" s="1">
        <v>7.4</v>
      </c>
      <c r="Z36" s="1">
        <v>12.2</v>
      </c>
      <c r="AA36" s="1"/>
      <c r="AB36" s="1">
        <f t="shared" si="14"/>
        <v>27.300000000000004</v>
      </c>
      <c r="AC36" s="6">
        <v>6</v>
      </c>
      <c r="AD36" s="10">
        <f t="shared" si="19"/>
        <v>14</v>
      </c>
      <c r="AE36" s="1">
        <f t="shared" si="20"/>
        <v>21</v>
      </c>
      <c r="AF36" s="1">
        <f>VLOOKUP(A36,[1]Sheet!$A:$AG,32,0)</f>
        <v>14</v>
      </c>
      <c r="AG36" s="1">
        <f>VLOOKUP(A36,[1]Sheet!$A:$AG,33,0)</f>
        <v>126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367</v>
      </c>
      <c r="D37" s="1"/>
      <c r="E37" s="1">
        <v>252</v>
      </c>
      <c r="F37" s="1">
        <v>70</v>
      </c>
      <c r="G37" s="6">
        <v>0.25</v>
      </c>
      <c r="H37" s="1">
        <v>180</v>
      </c>
      <c r="I37" s="1" t="s">
        <v>35</v>
      </c>
      <c r="J37" s="1">
        <v>252</v>
      </c>
      <c r="K37" s="1">
        <f t="shared" si="10"/>
        <v>0</v>
      </c>
      <c r="L37" s="1"/>
      <c r="M37" s="1"/>
      <c r="N37" s="1">
        <v>168</v>
      </c>
      <c r="O37" s="1">
        <f t="shared" si="11"/>
        <v>50.4</v>
      </c>
      <c r="P37" s="5">
        <f>14*O37-N37-F37</f>
        <v>467.6</v>
      </c>
      <c r="Q37" s="5">
        <f t="shared" si="18"/>
        <v>504</v>
      </c>
      <c r="R37" s="5"/>
      <c r="S37" s="1"/>
      <c r="T37" s="1">
        <f t="shared" si="12"/>
        <v>14.722222222222223</v>
      </c>
      <c r="U37" s="1">
        <f t="shared" si="13"/>
        <v>4.7222222222222223</v>
      </c>
      <c r="V37" s="1">
        <v>36.4</v>
      </c>
      <c r="W37" s="1">
        <v>39.6</v>
      </c>
      <c r="X37" s="1">
        <v>41.6</v>
      </c>
      <c r="Y37" s="1">
        <v>30.2</v>
      </c>
      <c r="Z37" s="1">
        <v>46.8</v>
      </c>
      <c r="AA37" s="1"/>
      <c r="AB37" s="1">
        <f t="shared" si="14"/>
        <v>116.9</v>
      </c>
      <c r="AC37" s="6">
        <v>12</v>
      </c>
      <c r="AD37" s="10">
        <f t="shared" si="19"/>
        <v>42</v>
      </c>
      <c r="AE37" s="1">
        <f t="shared" si="20"/>
        <v>126</v>
      </c>
      <c r="AF37" s="1">
        <f>VLOOKUP(A37,[1]Sheet!$A:$AG,32,0)</f>
        <v>14</v>
      </c>
      <c r="AG37" s="1">
        <f>VLOOKUP(A37,[1]Sheet!$A:$AG,33,0)</f>
        <v>70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88</v>
      </c>
      <c r="B38" s="1" t="s">
        <v>34</v>
      </c>
      <c r="C38" s="1">
        <v>119</v>
      </c>
      <c r="D38" s="1">
        <v>2</v>
      </c>
      <c r="E38" s="1">
        <v>44</v>
      </c>
      <c r="F38" s="1">
        <v>75</v>
      </c>
      <c r="G38" s="6">
        <v>0.43</v>
      </c>
      <c r="H38" s="1">
        <v>180</v>
      </c>
      <c r="I38" s="1" t="s">
        <v>35</v>
      </c>
      <c r="J38" s="1">
        <v>34</v>
      </c>
      <c r="K38" s="1">
        <f t="shared" si="10"/>
        <v>10</v>
      </c>
      <c r="L38" s="1"/>
      <c r="M38" s="1"/>
      <c r="N38" s="1">
        <v>0</v>
      </c>
      <c r="O38" s="1">
        <f t="shared" si="11"/>
        <v>8.8000000000000007</v>
      </c>
      <c r="P38" s="5">
        <f>20*O38-N38-F38</f>
        <v>101</v>
      </c>
      <c r="Q38" s="5">
        <f t="shared" si="18"/>
        <v>192</v>
      </c>
      <c r="R38" s="5"/>
      <c r="S38" s="1"/>
      <c r="T38" s="22">
        <f t="shared" si="12"/>
        <v>30.34090909090909</v>
      </c>
      <c r="U38" s="1">
        <f t="shared" si="13"/>
        <v>8.5227272727272716</v>
      </c>
      <c r="V38" s="1">
        <v>8</v>
      </c>
      <c r="W38" s="1">
        <v>7.2</v>
      </c>
      <c r="X38" s="1">
        <v>3</v>
      </c>
      <c r="Y38" s="1">
        <v>6.2</v>
      </c>
      <c r="Z38" s="1">
        <v>7.2</v>
      </c>
      <c r="AA38" s="1"/>
      <c r="AB38" s="1">
        <f t="shared" si="14"/>
        <v>43.43</v>
      </c>
      <c r="AC38" s="6">
        <v>16</v>
      </c>
      <c r="AD38" s="10">
        <f t="shared" si="19"/>
        <v>12</v>
      </c>
      <c r="AE38" s="1">
        <f t="shared" si="20"/>
        <v>82.56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34</v>
      </c>
      <c r="C39" s="1">
        <v>99</v>
      </c>
      <c r="D39" s="1">
        <v>9</v>
      </c>
      <c r="E39" s="1">
        <v>69</v>
      </c>
      <c r="F39" s="1">
        <v>27</v>
      </c>
      <c r="G39" s="6">
        <v>0.75</v>
      </c>
      <c r="H39" s="1">
        <v>180</v>
      </c>
      <c r="I39" s="1" t="s">
        <v>35</v>
      </c>
      <c r="J39" s="1">
        <v>69</v>
      </c>
      <c r="K39" s="1">
        <f t="shared" si="10"/>
        <v>0</v>
      </c>
      <c r="L39" s="1"/>
      <c r="M39" s="1"/>
      <c r="N39" s="1">
        <v>96</v>
      </c>
      <c r="O39" s="1">
        <f t="shared" si="11"/>
        <v>13.8</v>
      </c>
      <c r="P39" s="5">
        <f>14*O39-N39-F39</f>
        <v>70.200000000000017</v>
      </c>
      <c r="Q39" s="5">
        <f t="shared" si="18"/>
        <v>96</v>
      </c>
      <c r="R39" s="5"/>
      <c r="S39" s="1"/>
      <c r="T39" s="1">
        <f t="shared" si="12"/>
        <v>15.869565217391303</v>
      </c>
      <c r="U39" s="1">
        <f t="shared" si="13"/>
        <v>8.9130434782608692</v>
      </c>
      <c r="V39" s="1">
        <v>15</v>
      </c>
      <c r="W39" s="1">
        <v>10.8</v>
      </c>
      <c r="X39" s="1">
        <v>7.6</v>
      </c>
      <c r="Y39" s="1">
        <v>16</v>
      </c>
      <c r="Z39" s="1">
        <v>7.2</v>
      </c>
      <c r="AA39" s="1"/>
      <c r="AB39" s="1">
        <f t="shared" si="14"/>
        <v>52.650000000000013</v>
      </c>
      <c r="AC39" s="6">
        <v>8</v>
      </c>
      <c r="AD39" s="10">
        <f t="shared" si="19"/>
        <v>12</v>
      </c>
      <c r="AE39" s="1">
        <f t="shared" si="20"/>
        <v>72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34</v>
      </c>
      <c r="C40" s="1">
        <v>4</v>
      </c>
      <c r="D40" s="1"/>
      <c r="E40" s="1">
        <v>4</v>
      </c>
      <c r="F40" s="1"/>
      <c r="G40" s="6">
        <v>0.75</v>
      </c>
      <c r="H40" s="1">
        <v>180</v>
      </c>
      <c r="I40" s="1" t="s">
        <v>35</v>
      </c>
      <c r="J40" s="1">
        <v>48</v>
      </c>
      <c r="K40" s="1">
        <f t="shared" si="10"/>
        <v>-44</v>
      </c>
      <c r="L40" s="1"/>
      <c r="M40" s="1"/>
      <c r="N40" s="1">
        <v>0</v>
      </c>
      <c r="O40" s="1">
        <f t="shared" si="11"/>
        <v>0.8</v>
      </c>
      <c r="P40" s="5"/>
      <c r="Q40" s="5">
        <f t="shared" si="18"/>
        <v>0</v>
      </c>
      <c r="R40" s="5"/>
      <c r="S40" s="1"/>
      <c r="T40" s="1">
        <f t="shared" si="12"/>
        <v>0</v>
      </c>
      <c r="U40" s="1">
        <f t="shared" si="13"/>
        <v>0</v>
      </c>
      <c r="V40" s="1">
        <v>7.8</v>
      </c>
      <c r="W40" s="1">
        <v>2.4</v>
      </c>
      <c r="X40" s="1">
        <v>2.2000000000000002</v>
      </c>
      <c r="Y40" s="1">
        <v>10.8</v>
      </c>
      <c r="Z40" s="1">
        <v>2</v>
      </c>
      <c r="AA40" s="15" t="s">
        <v>76</v>
      </c>
      <c r="AB40" s="1">
        <f t="shared" si="14"/>
        <v>0</v>
      </c>
      <c r="AC40" s="6">
        <v>8</v>
      </c>
      <c r="AD40" s="10">
        <f t="shared" si="19"/>
        <v>0</v>
      </c>
      <c r="AE40" s="1">
        <f t="shared" si="20"/>
        <v>0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34</v>
      </c>
      <c r="C41" s="1">
        <v>125</v>
      </c>
      <c r="D41" s="1"/>
      <c r="E41" s="1">
        <v>87</v>
      </c>
      <c r="F41" s="1">
        <v>24</v>
      </c>
      <c r="G41" s="6">
        <v>0.75</v>
      </c>
      <c r="H41" s="1">
        <v>180</v>
      </c>
      <c r="I41" s="1" t="s">
        <v>35</v>
      </c>
      <c r="J41" s="1">
        <v>79</v>
      </c>
      <c r="K41" s="1">
        <f t="shared" si="10"/>
        <v>8</v>
      </c>
      <c r="L41" s="1"/>
      <c r="M41" s="1"/>
      <c r="N41" s="1">
        <v>96</v>
      </c>
      <c r="O41" s="1">
        <f t="shared" si="11"/>
        <v>17.399999999999999</v>
      </c>
      <c r="P41" s="5">
        <f>14*O41-N41-F41</f>
        <v>123.59999999999997</v>
      </c>
      <c r="Q41" s="5">
        <f t="shared" si="18"/>
        <v>96</v>
      </c>
      <c r="R41" s="5"/>
      <c r="S41" s="1"/>
      <c r="T41" s="1">
        <f t="shared" si="12"/>
        <v>12.413793103448278</v>
      </c>
      <c r="U41" s="1">
        <f t="shared" si="13"/>
        <v>6.8965517241379315</v>
      </c>
      <c r="V41" s="1">
        <v>10.199999999999999</v>
      </c>
      <c r="W41" s="1">
        <v>6</v>
      </c>
      <c r="X41" s="1">
        <v>0</v>
      </c>
      <c r="Y41" s="1">
        <v>10.4</v>
      </c>
      <c r="Z41" s="1">
        <v>10.6</v>
      </c>
      <c r="AA41" s="1"/>
      <c r="AB41" s="1">
        <f t="shared" si="14"/>
        <v>92.699999999999974</v>
      </c>
      <c r="AC41" s="6">
        <v>8</v>
      </c>
      <c r="AD41" s="10">
        <f t="shared" si="19"/>
        <v>12</v>
      </c>
      <c r="AE41" s="1">
        <f t="shared" si="20"/>
        <v>72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 t="s">
        <v>78</v>
      </c>
      <c r="B42" s="1" t="s">
        <v>34</v>
      </c>
      <c r="C42" s="1"/>
      <c r="D42" s="1"/>
      <c r="E42" s="29">
        <f>E46</f>
        <v>21</v>
      </c>
      <c r="F42" s="29">
        <f>F46</f>
        <v>23</v>
      </c>
      <c r="G42" s="6">
        <v>0.43</v>
      </c>
      <c r="H42" s="1">
        <v>180</v>
      </c>
      <c r="I42" s="1" t="s">
        <v>35</v>
      </c>
      <c r="J42" s="1"/>
      <c r="K42" s="1">
        <f t="shared" ref="K42:K73" si="21">E42-J42</f>
        <v>21</v>
      </c>
      <c r="L42" s="1"/>
      <c r="M42" s="1"/>
      <c r="N42" s="1">
        <v>192</v>
      </c>
      <c r="O42" s="1">
        <f t="shared" ref="O42:O73" si="22">E42/5</f>
        <v>4.2</v>
      </c>
      <c r="P42" s="5"/>
      <c r="Q42" s="5">
        <f t="shared" si="18"/>
        <v>0</v>
      </c>
      <c r="R42" s="5"/>
      <c r="S42" s="1"/>
      <c r="T42" s="1">
        <f t="shared" ref="T42:T73" si="23">(F42+N42+Q42)/O42</f>
        <v>51.19047619047619</v>
      </c>
      <c r="U42" s="1">
        <f t="shared" ref="U42:U73" si="24">(F42+N42)/O42</f>
        <v>51.19047619047619</v>
      </c>
      <c r="V42" s="1">
        <v>5.2</v>
      </c>
      <c r="W42" s="1">
        <v>4</v>
      </c>
      <c r="X42" s="1">
        <v>4.2</v>
      </c>
      <c r="Y42" s="1">
        <v>7.4</v>
      </c>
      <c r="Z42" s="1">
        <v>2.2000000000000002</v>
      </c>
      <c r="AA42" s="1" t="s">
        <v>139</v>
      </c>
      <c r="AB42" s="1">
        <f t="shared" ref="AB42:AB73" si="25">P42*G42</f>
        <v>0</v>
      </c>
      <c r="AC42" s="6">
        <v>16</v>
      </c>
      <c r="AD42" s="10">
        <f t="shared" si="19"/>
        <v>0</v>
      </c>
      <c r="AE42" s="1">
        <f t="shared" si="20"/>
        <v>0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40</v>
      </c>
      <c r="B43" s="1" t="s">
        <v>34</v>
      </c>
      <c r="C43" s="1">
        <v>590</v>
      </c>
      <c r="D43" s="1">
        <v>1008</v>
      </c>
      <c r="E43" s="1">
        <v>637</v>
      </c>
      <c r="F43" s="1">
        <v>772</v>
      </c>
      <c r="G43" s="6">
        <v>0.3</v>
      </c>
      <c r="H43" s="1">
        <v>180</v>
      </c>
      <c r="I43" s="1" t="s">
        <v>35</v>
      </c>
      <c r="J43" s="1">
        <v>633</v>
      </c>
      <c r="K43" s="1">
        <f t="shared" si="21"/>
        <v>4</v>
      </c>
      <c r="L43" s="1"/>
      <c r="M43" s="1"/>
      <c r="N43" s="1">
        <v>1008</v>
      </c>
      <c r="O43" s="1">
        <f t="shared" si="22"/>
        <v>127.4</v>
      </c>
      <c r="P43" s="5"/>
      <c r="Q43" s="5">
        <f t="shared" si="18"/>
        <v>0</v>
      </c>
      <c r="R43" s="5"/>
      <c r="S43" s="1"/>
      <c r="T43" s="1">
        <f t="shared" si="23"/>
        <v>13.971742543171114</v>
      </c>
      <c r="U43" s="1">
        <f t="shared" si="24"/>
        <v>13.971742543171114</v>
      </c>
      <c r="V43" s="1">
        <v>135.4</v>
      </c>
      <c r="W43" s="1">
        <v>161.4</v>
      </c>
      <c r="X43" s="1">
        <v>128.4</v>
      </c>
      <c r="Y43" s="1">
        <v>129.4</v>
      </c>
      <c r="Z43" s="1">
        <v>82.4</v>
      </c>
      <c r="AA43" s="1"/>
      <c r="AB43" s="1">
        <f t="shared" si="25"/>
        <v>0</v>
      </c>
      <c r="AC43" s="6">
        <v>12</v>
      </c>
      <c r="AD43" s="10">
        <f t="shared" si="19"/>
        <v>0</v>
      </c>
      <c r="AE43" s="1">
        <f t="shared" si="20"/>
        <v>0</v>
      </c>
      <c r="AF43" s="1">
        <f>VLOOKUP(A43,[1]Sheet!$A:$AG,32,0)</f>
        <v>14</v>
      </c>
      <c r="AG43" s="1">
        <f>VLOOKUP(A43,[1]Sheet!$A:$AG,33,0)</f>
        <v>70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34</v>
      </c>
      <c r="C44" s="1">
        <v>183</v>
      </c>
      <c r="D44" s="1"/>
      <c r="E44" s="1">
        <v>31</v>
      </c>
      <c r="F44" s="1">
        <v>151</v>
      </c>
      <c r="G44" s="6">
        <v>0.43</v>
      </c>
      <c r="H44" s="1">
        <v>180</v>
      </c>
      <c r="I44" s="1" t="s">
        <v>35</v>
      </c>
      <c r="J44" s="1">
        <v>31</v>
      </c>
      <c r="K44" s="1">
        <f t="shared" si="21"/>
        <v>0</v>
      </c>
      <c r="L44" s="1"/>
      <c r="M44" s="1"/>
      <c r="N44" s="1">
        <v>0</v>
      </c>
      <c r="O44" s="1">
        <f t="shared" si="22"/>
        <v>6.2</v>
      </c>
      <c r="P44" s="5"/>
      <c r="Q44" s="5">
        <f t="shared" si="18"/>
        <v>0</v>
      </c>
      <c r="R44" s="5"/>
      <c r="S44" s="1"/>
      <c r="T44" s="1">
        <f t="shared" si="23"/>
        <v>24.35483870967742</v>
      </c>
      <c r="U44" s="1">
        <f t="shared" si="24"/>
        <v>24.35483870967742</v>
      </c>
      <c r="V44" s="1">
        <v>1.2</v>
      </c>
      <c r="W44" s="1">
        <v>0.8</v>
      </c>
      <c r="X44" s="1">
        <v>5.6</v>
      </c>
      <c r="Y44" s="1">
        <v>3.8</v>
      </c>
      <c r="Z44" s="1">
        <v>2.2000000000000002</v>
      </c>
      <c r="AA44" s="31" t="s">
        <v>47</v>
      </c>
      <c r="AB44" s="1">
        <f t="shared" si="25"/>
        <v>0</v>
      </c>
      <c r="AC44" s="6">
        <v>16</v>
      </c>
      <c r="AD44" s="10">
        <f t="shared" si="19"/>
        <v>0</v>
      </c>
      <c r="AE44" s="1">
        <f t="shared" si="20"/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34</v>
      </c>
      <c r="C45" s="1">
        <v>68</v>
      </c>
      <c r="D45" s="1">
        <v>288</v>
      </c>
      <c r="E45" s="1">
        <v>174</v>
      </c>
      <c r="F45" s="1">
        <v>129</v>
      </c>
      <c r="G45" s="6">
        <v>0.9</v>
      </c>
      <c r="H45" s="1">
        <v>180</v>
      </c>
      <c r="I45" s="1" t="s">
        <v>35</v>
      </c>
      <c r="J45" s="1">
        <v>166</v>
      </c>
      <c r="K45" s="1">
        <f t="shared" si="21"/>
        <v>8</v>
      </c>
      <c r="L45" s="1"/>
      <c r="M45" s="1"/>
      <c r="N45" s="1">
        <v>192</v>
      </c>
      <c r="O45" s="1">
        <f t="shared" si="22"/>
        <v>34.799999999999997</v>
      </c>
      <c r="P45" s="5">
        <f>14*O45-N45-F45</f>
        <v>166.19999999999993</v>
      </c>
      <c r="Q45" s="5">
        <f t="shared" si="18"/>
        <v>192</v>
      </c>
      <c r="R45" s="5"/>
      <c r="S45" s="1"/>
      <c r="T45" s="1">
        <f t="shared" si="23"/>
        <v>14.741379310344829</v>
      </c>
      <c r="U45" s="1">
        <f t="shared" si="24"/>
        <v>9.224137931034484</v>
      </c>
      <c r="V45" s="1">
        <v>38.6</v>
      </c>
      <c r="W45" s="1">
        <v>33.6</v>
      </c>
      <c r="X45" s="1">
        <v>0.2</v>
      </c>
      <c r="Y45" s="1">
        <v>28</v>
      </c>
      <c r="Z45" s="1">
        <v>17.2</v>
      </c>
      <c r="AA45" s="1"/>
      <c r="AB45" s="1">
        <f t="shared" si="25"/>
        <v>149.57999999999996</v>
      </c>
      <c r="AC45" s="6">
        <v>8</v>
      </c>
      <c r="AD45" s="10">
        <f t="shared" si="19"/>
        <v>24</v>
      </c>
      <c r="AE45" s="1">
        <f t="shared" si="20"/>
        <v>172.8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7" t="s">
        <v>82</v>
      </c>
      <c r="B46" s="17" t="s">
        <v>34</v>
      </c>
      <c r="C46" s="17">
        <v>44</v>
      </c>
      <c r="D46" s="17">
        <v>2</v>
      </c>
      <c r="E46" s="29">
        <v>21</v>
      </c>
      <c r="F46" s="29">
        <v>23</v>
      </c>
      <c r="G46" s="18">
        <v>0</v>
      </c>
      <c r="H46" s="17">
        <v>180</v>
      </c>
      <c r="I46" s="17" t="s">
        <v>51</v>
      </c>
      <c r="J46" s="17">
        <v>21</v>
      </c>
      <c r="K46" s="17">
        <f t="shared" si="21"/>
        <v>0</v>
      </c>
      <c r="L46" s="17"/>
      <c r="M46" s="17"/>
      <c r="N46" s="17"/>
      <c r="O46" s="17">
        <f t="shared" si="22"/>
        <v>4.2</v>
      </c>
      <c r="P46" s="20"/>
      <c r="Q46" s="20"/>
      <c r="R46" s="20"/>
      <c r="S46" s="17"/>
      <c r="T46" s="17">
        <f t="shared" si="23"/>
        <v>5.4761904761904763</v>
      </c>
      <c r="U46" s="17">
        <f t="shared" si="24"/>
        <v>5.4761904761904763</v>
      </c>
      <c r="V46" s="17">
        <v>5.2</v>
      </c>
      <c r="W46" s="17">
        <v>4</v>
      </c>
      <c r="X46" s="17">
        <v>4.2</v>
      </c>
      <c r="Y46" s="17">
        <v>4.2</v>
      </c>
      <c r="Z46" s="17">
        <v>2.2000000000000002</v>
      </c>
      <c r="AA46" s="17" t="s">
        <v>140</v>
      </c>
      <c r="AB46" s="17">
        <f t="shared" si="25"/>
        <v>0</v>
      </c>
      <c r="AC46" s="18">
        <v>0</v>
      </c>
      <c r="AD46" s="21"/>
      <c r="AE46" s="17"/>
      <c r="AF46" s="17"/>
      <c r="AG46" s="17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291</v>
      </c>
      <c r="D47" s="1">
        <v>96</v>
      </c>
      <c r="E47" s="1">
        <v>217</v>
      </c>
      <c r="F47" s="1">
        <v>128</v>
      </c>
      <c r="G47" s="6">
        <v>0.9</v>
      </c>
      <c r="H47" s="1">
        <v>180</v>
      </c>
      <c r="I47" s="1" t="s">
        <v>35</v>
      </c>
      <c r="J47" s="1">
        <v>217</v>
      </c>
      <c r="K47" s="1">
        <f t="shared" si="21"/>
        <v>0</v>
      </c>
      <c r="L47" s="1"/>
      <c r="M47" s="1"/>
      <c r="N47" s="1">
        <v>96</v>
      </c>
      <c r="O47" s="1">
        <f t="shared" si="22"/>
        <v>43.4</v>
      </c>
      <c r="P47" s="5">
        <f>14*O47-N47-F47</f>
        <v>383.6</v>
      </c>
      <c r="Q47" s="5">
        <f>AD47*AC47</f>
        <v>384</v>
      </c>
      <c r="R47" s="5"/>
      <c r="S47" s="1"/>
      <c r="T47" s="1">
        <f t="shared" si="23"/>
        <v>14.009216589861751</v>
      </c>
      <c r="U47" s="1">
        <f t="shared" si="24"/>
        <v>5.161290322580645</v>
      </c>
      <c r="V47" s="1">
        <v>30.8</v>
      </c>
      <c r="W47" s="1">
        <v>36.799999999999997</v>
      </c>
      <c r="X47" s="1">
        <v>42.6</v>
      </c>
      <c r="Y47" s="1">
        <v>38.4</v>
      </c>
      <c r="Z47" s="1">
        <v>35.6</v>
      </c>
      <c r="AA47" s="1"/>
      <c r="AB47" s="1">
        <f t="shared" si="25"/>
        <v>345.24</v>
      </c>
      <c r="AC47" s="6">
        <v>8</v>
      </c>
      <c r="AD47" s="10">
        <f>MROUND(P47,AC47*AF47)/AC47</f>
        <v>48</v>
      </c>
      <c r="AE47" s="1">
        <f>AD47*AC47*G47</f>
        <v>345.6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7" t="s">
        <v>84</v>
      </c>
      <c r="B48" s="17" t="s">
        <v>34</v>
      </c>
      <c r="C48" s="17"/>
      <c r="D48" s="17">
        <v>192</v>
      </c>
      <c r="E48" s="29">
        <v>23</v>
      </c>
      <c r="F48" s="29">
        <v>153</v>
      </c>
      <c r="G48" s="18">
        <v>0</v>
      </c>
      <c r="H48" s="17">
        <v>180</v>
      </c>
      <c r="I48" s="17" t="s">
        <v>51</v>
      </c>
      <c r="J48" s="17">
        <v>23</v>
      </c>
      <c r="K48" s="17">
        <f t="shared" si="21"/>
        <v>0</v>
      </c>
      <c r="L48" s="17"/>
      <c r="M48" s="17"/>
      <c r="N48" s="17"/>
      <c r="O48" s="17">
        <f t="shared" si="22"/>
        <v>4.5999999999999996</v>
      </c>
      <c r="P48" s="20"/>
      <c r="Q48" s="20"/>
      <c r="R48" s="20"/>
      <c r="S48" s="17"/>
      <c r="T48" s="17">
        <f t="shared" si="23"/>
        <v>33.260869565217391</v>
      </c>
      <c r="U48" s="17">
        <f t="shared" si="24"/>
        <v>33.260869565217391</v>
      </c>
      <c r="V48" s="17">
        <v>0.8</v>
      </c>
      <c r="W48" s="17">
        <v>4</v>
      </c>
      <c r="X48" s="17">
        <v>0.6</v>
      </c>
      <c r="Y48" s="17">
        <v>2.6</v>
      </c>
      <c r="Z48" s="17">
        <v>0</v>
      </c>
      <c r="AA48" s="17" t="s">
        <v>140</v>
      </c>
      <c r="AB48" s="17">
        <f t="shared" si="25"/>
        <v>0</v>
      </c>
      <c r="AC48" s="18">
        <v>0</v>
      </c>
      <c r="AD48" s="21"/>
      <c r="AE48" s="17"/>
      <c r="AF48" s="17"/>
      <c r="AG48" s="17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34</v>
      </c>
      <c r="C49" s="1"/>
      <c r="D49" s="1">
        <v>16</v>
      </c>
      <c r="E49" s="29">
        <f>16+E48</f>
        <v>39</v>
      </c>
      <c r="F49" s="29">
        <f>F48</f>
        <v>153</v>
      </c>
      <c r="G49" s="6">
        <v>0.43</v>
      </c>
      <c r="H49" s="1">
        <v>180</v>
      </c>
      <c r="I49" s="1" t="s">
        <v>35</v>
      </c>
      <c r="J49" s="1">
        <v>6</v>
      </c>
      <c r="K49" s="1">
        <f t="shared" si="21"/>
        <v>33</v>
      </c>
      <c r="L49" s="1"/>
      <c r="M49" s="1"/>
      <c r="N49" s="1">
        <v>0</v>
      </c>
      <c r="O49" s="1">
        <f t="shared" si="22"/>
        <v>7.8</v>
      </c>
      <c r="P49" s="5"/>
      <c r="Q49" s="5">
        <f t="shared" ref="Q49:Q66" si="26">AD49*AC49</f>
        <v>0</v>
      </c>
      <c r="R49" s="5"/>
      <c r="S49" s="1"/>
      <c r="T49" s="1">
        <f t="shared" si="23"/>
        <v>19.615384615384617</v>
      </c>
      <c r="U49" s="1">
        <f t="shared" si="24"/>
        <v>19.615384615384617</v>
      </c>
      <c r="V49" s="1">
        <v>2.4</v>
      </c>
      <c r="W49" s="1">
        <v>4</v>
      </c>
      <c r="X49" s="1">
        <v>4.4000000000000004</v>
      </c>
      <c r="Y49" s="1">
        <v>5.8</v>
      </c>
      <c r="Z49" s="1">
        <v>0</v>
      </c>
      <c r="AA49" s="1" t="s">
        <v>139</v>
      </c>
      <c r="AB49" s="1">
        <f t="shared" si="25"/>
        <v>0</v>
      </c>
      <c r="AC49" s="6">
        <v>16</v>
      </c>
      <c r="AD49" s="10">
        <f t="shared" ref="AD49:AD66" si="27">MROUND(P49,AC49*AF49)/AC49</f>
        <v>0</v>
      </c>
      <c r="AE49" s="1">
        <f t="shared" ref="AE49:AE66" si="28">AD49*AC49*G49</f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34</v>
      </c>
      <c r="C50" s="1">
        <v>411</v>
      </c>
      <c r="D50" s="1"/>
      <c r="E50" s="1">
        <v>214</v>
      </c>
      <c r="F50" s="1">
        <v>137</v>
      </c>
      <c r="G50" s="6">
        <v>0.9</v>
      </c>
      <c r="H50" s="1">
        <v>180</v>
      </c>
      <c r="I50" s="1" t="s">
        <v>35</v>
      </c>
      <c r="J50" s="1">
        <v>214</v>
      </c>
      <c r="K50" s="1">
        <f t="shared" si="21"/>
        <v>0</v>
      </c>
      <c r="L50" s="1"/>
      <c r="M50" s="1"/>
      <c r="N50" s="1">
        <v>192</v>
      </c>
      <c r="O50" s="1">
        <f t="shared" si="22"/>
        <v>42.8</v>
      </c>
      <c r="P50" s="5">
        <f>14*O50-N50-F50</f>
        <v>270.19999999999993</v>
      </c>
      <c r="Q50" s="5">
        <f t="shared" si="26"/>
        <v>288</v>
      </c>
      <c r="R50" s="5"/>
      <c r="S50" s="1"/>
      <c r="T50" s="1">
        <f t="shared" si="23"/>
        <v>14.415887850467291</v>
      </c>
      <c r="U50" s="1">
        <f t="shared" si="24"/>
        <v>7.6869158878504678</v>
      </c>
      <c r="V50" s="1">
        <v>38.799999999999997</v>
      </c>
      <c r="W50" s="1">
        <v>28.2</v>
      </c>
      <c r="X50" s="1">
        <v>32.4</v>
      </c>
      <c r="Y50" s="1">
        <v>33</v>
      </c>
      <c r="Z50" s="1">
        <v>32.799999999999997</v>
      </c>
      <c r="AA50" s="1" t="s">
        <v>87</v>
      </c>
      <c r="AB50" s="1">
        <f t="shared" si="25"/>
        <v>243.17999999999995</v>
      </c>
      <c r="AC50" s="6">
        <v>8</v>
      </c>
      <c r="AD50" s="10">
        <f t="shared" si="27"/>
        <v>36</v>
      </c>
      <c r="AE50" s="1">
        <f t="shared" si="28"/>
        <v>259.2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34</v>
      </c>
      <c r="C51" s="1">
        <v>222</v>
      </c>
      <c r="D51" s="1"/>
      <c r="E51" s="1">
        <v>79</v>
      </c>
      <c r="F51" s="1">
        <v>118</v>
      </c>
      <c r="G51" s="6">
        <v>0.9</v>
      </c>
      <c r="H51" s="1">
        <v>180</v>
      </c>
      <c r="I51" s="1" t="s">
        <v>35</v>
      </c>
      <c r="J51" s="1">
        <v>73</v>
      </c>
      <c r="K51" s="1">
        <f t="shared" si="21"/>
        <v>6</v>
      </c>
      <c r="L51" s="1"/>
      <c r="M51" s="1"/>
      <c r="N51" s="1">
        <v>96</v>
      </c>
      <c r="O51" s="1">
        <f t="shared" si="22"/>
        <v>15.8</v>
      </c>
      <c r="P51" s="5"/>
      <c r="Q51" s="5">
        <f t="shared" si="26"/>
        <v>0</v>
      </c>
      <c r="R51" s="5"/>
      <c r="S51" s="1"/>
      <c r="T51" s="1">
        <f t="shared" si="23"/>
        <v>13.544303797468354</v>
      </c>
      <c r="U51" s="1">
        <f t="shared" si="24"/>
        <v>13.544303797468354</v>
      </c>
      <c r="V51" s="1">
        <v>20.6</v>
      </c>
      <c r="W51" s="1">
        <v>16.8</v>
      </c>
      <c r="X51" s="1">
        <v>2.8</v>
      </c>
      <c r="Y51" s="1">
        <v>28.8</v>
      </c>
      <c r="Z51" s="1">
        <v>21</v>
      </c>
      <c r="AA51" s="1"/>
      <c r="AB51" s="1">
        <f t="shared" si="25"/>
        <v>0</v>
      </c>
      <c r="AC51" s="6">
        <v>8</v>
      </c>
      <c r="AD51" s="10">
        <f t="shared" si="27"/>
        <v>0</v>
      </c>
      <c r="AE51" s="1">
        <f t="shared" si="28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44</v>
      </c>
      <c r="C52" s="1">
        <v>630</v>
      </c>
      <c r="D52" s="1"/>
      <c r="E52" s="1">
        <v>415</v>
      </c>
      <c r="F52" s="1">
        <v>160</v>
      </c>
      <c r="G52" s="6">
        <v>1</v>
      </c>
      <c r="H52" s="1">
        <v>180</v>
      </c>
      <c r="I52" s="1" t="s">
        <v>35</v>
      </c>
      <c r="J52" s="1">
        <v>420</v>
      </c>
      <c r="K52" s="1">
        <f t="shared" si="21"/>
        <v>-5</v>
      </c>
      <c r="L52" s="1"/>
      <c r="M52" s="1"/>
      <c r="N52" s="1">
        <v>840</v>
      </c>
      <c r="O52" s="1">
        <f t="shared" si="22"/>
        <v>83</v>
      </c>
      <c r="P52" s="5">
        <f>14*O52-N52-F52</f>
        <v>162</v>
      </c>
      <c r="Q52" s="5">
        <f t="shared" si="26"/>
        <v>180</v>
      </c>
      <c r="R52" s="5"/>
      <c r="S52" s="1"/>
      <c r="T52" s="1">
        <f t="shared" si="23"/>
        <v>14.216867469879517</v>
      </c>
      <c r="U52" s="1">
        <f t="shared" si="24"/>
        <v>12.048192771084338</v>
      </c>
      <c r="V52" s="1">
        <v>99</v>
      </c>
      <c r="W52" s="1">
        <v>69</v>
      </c>
      <c r="X52" s="1">
        <v>72</v>
      </c>
      <c r="Y52" s="1">
        <v>70</v>
      </c>
      <c r="Z52" s="1">
        <v>86</v>
      </c>
      <c r="AA52" s="1"/>
      <c r="AB52" s="1">
        <f t="shared" si="25"/>
        <v>162</v>
      </c>
      <c r="AC52" s="6">
        <v>5</v>
      </c>
      <c r="AD52" s="10">
        <f t="shared" si="27"/>
        <v>36</v>
      </c>
      <c r="AE52" s="1">
        <f t="shared" si="28"/>
        <v>180</v>
      </c>
      <c r="AF52" s="1">
        <f>VLOOKUP(A52,[1]Sheet!$A:$AG,32,0)</f>
        <v>12</v>
      </c>
      <c r="AG52" s="1">
        <f>VLOOKUP(A52,[1]Sheet!$A:$AG,33,0)</f>
        <v>144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34</v>
      </c>
      <c r="C53" s="1">
        <v>349</v>
      </c>
      <c r="D53" s="1">
        <v>295</v>
      </c>
      <c r="E53" s="1">
        <v>273</v>
      </c>
      <c r="F53" s="1">
        <v>327</v>
      </c>
      <c r="G53" s="6">
        <v>0.9</v>
      </c>
      <c r="H53" s="1">
        <v>180</v>
      </c>
      <c r="I53" s="1" t="s">
        <v>35</v>
      </c>
      <c r="J53" s="1">
        <v>270</v>
      </c>
      <c r="K53" s="1">
        <f t="shared" si="21"/>
        <v>3</v>
      </c>
      <c r="L53" s="1"/>
      <c r="M53" s="1"/>
      <c r="N53" s="1">
        <v>288</v>
      </c>
      <c r="O53" s="1">
        <f t="shared" si="22"/>
        <v>54.6</v>
      </c>
      <c r="P53" s="5">
        <f>14*O53-N53-F53</f>
        <v>149.39999999999998</v>
      </c>
      <c r="Q53" s="5">
        <f t="shared" si="26"/>
        <v>192</v>
      </c>
      <c r="R53" s="5"/>
      <c r="S53" s="1"/>
      <c r="T53" s="1">
        <f t="shared" si="23"/>
        <v>14.780219780219779</v>
      </c>
      <c r="U53" s="1">
        <f t="shared" si="24"/>
        <v>11.263736263736263</v>
      </c>
      <c r="V53" s="1">
        <v>49.4</v>
      </c>
      <c r="W53" s="1">
        <v>62.2</v>
      </c>
      <c r="X53" s="1">
        <v>45.8</v>
      </c>
      <c r="Y53" s="1">
        <v>43.6</v>
      </c>
      <c r="Z53" s="1">
        <v>36</v>
      </c>
      <c r="AA53" s="1" t="s">
        <v>87</v>
      </c>
      <c r="AB53" s="1">
        <f t="shared" si="25"/>
        <v>134.45999999999998</v>
      </c>
      <c r="AC53" s="6">
        <v>8</v>
      </c>
      <c r="AD53" s="10">
        <f t="shared" si="27"/>
        <v>24</v>
      </c>
      <c r="AE53" s="1">
        <f t="shared" si="28"/>
        <v>172.8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34</v>
      </c>
      <c r="C54" s="1">
        <v>209</v>
      </c>
      <c r="D54" s="1"/>
      <c r="E54" s="1">
        <v>49</v>
      </c>
      <c r="F54" s="1">
        <v>146</v>
      </c>
      <c r="G54" s="6">
        <v>0.43</v>
      </c>
      <c r="H54" s="1">
        <v>180</v>
      </c>
      <c r="I54" s="1" t="s">
        <v>35</v>
      </c>
      <c r="J54" s="1">
        <v>37</v>
      </c>
      <c r="K54" s="1">
        <f t="shared" si="21"/>
        <v>12</v>
      </c>
      <c r="L54" s="1"/>
      <c r="M54" s="1"/>
      <c r="N54" s="1">
        <v>0</v>
      </c>
      <c r="O54" s="1">
        <f t="shared" si="22"/>
        <v>9.8000000000000007</v>
      </c>
      <c r="P54" s="5"/>
      <c r="Q54" s="5">
        <f t="shared" si="26"/>
        <v>0</v>
      </c>
      <c r="R54" s="5"/>
      <c r="S54" s="1"/>
      <c r="T54" s="1">
        <f t="shared" si="23"/>
        <v>14.897959183673468</v>
      </c>
      <c r="U54" s="1">
        <f t="shared" si="24"/>
        <v>14.897959183673468</v>
      </c>
      <c r="V54" s="1">
        <v>11.4</v>
      </c>
      <c r="W54" s="1">
        <v>12.4</v>
      </c>
      <c r="X54" s="1">
        <v>12.6</v>
      </c>
      <c r="Y54" s="1">
        <v>9.6</v>
      </c>
      <c r="Z54" s="1">
        <v>2.8</v>
      </c>
      <c r="AA54" s="1"/>
      <c r="AB54" s="1">
        <f t="shared" si="25"/>
        <v>0</v>
      </c>
      <c r="AC54" s="6">
        <v>16</v>
      </c>
      <c r="AD54" s="10">
        <f t="shared" si="27"/>
        <v>0</v>
      </c>
      <c r="AE54" s="1">
        <f t="shared" si="28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34</v>
      </c>
      <c r="C55" s="1">
        <v>115</v>
      </c>
      <c r="D55" s="1"/>
      <c r="E55" s="1">
        <v>7</v>
      </c>
      <c r="F55" s="1">
        <v>108</v>
      </c>
      <c r="G55" s="6">
        <v>0.7</v>
      </c>
      <c r="H55" s="1">
        <v>180</v>
      </c>
      <c r="I55" s="1" t="s">
        <v>35</v>
      </c>
      <c r="J55" s="1">
        <v>7</v>
      </c>
      <c r="K55" s="1">
        <f t="shared" si="21"/>
        <v>0</v>
      </c>
      <c r="L55" s="1"/>
      <c r="M55" s="1"/>
      <c r="N55" s="1">
        <v>0</v>
      </c>
      <c r="O55" s="1">
        <f t="shared" si="22"/>
        <v>1.4</v>
      </c>
      <c r="P55" s="5"/>
      <c r="Q55" s="5">
        <f t="shared" si="26"/>
        <v>0</v>
      </c>
      <c r="R55" s="5"/>
      <c r="S55" s="1"/>
      <c r="T55" s="1">
        <f t="shared" si="23"/>
        <v>77.142857142857153</v>
      </c>
      <c r="U55" s="1">
        <f t="shared" si="24"/>
        <v>77.142857142857153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28" t="s">
        <v>93</v>
      </c>
      <c r="AB55" s="1">
        <f t="shared" si="25"/>
        <v>0</v>
      </c>
      <c r="AC55" s="6">
        <v>10</v>
      </c>
      <c r="AD55" s="10">
        <f t="shared" si="27"/>
        <v>0</v>
      </c>
      <c r="AE55" s="1">
        <f t="shared" si="28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34</v>
      </c>
      <c r="C56" s="1">
        <v>117</v>
      </c>
      <c r="D56" s="1"/>
      <c r="E56" s="1">
        <v>5</v>
      </c>
      <c r="F56" s="1">
        <v>112</v>
      </c>
      <c r="G56" s="6">
        <v>0.7</v>
      </c>
      <c r="H56" s="1">
        <v>180</v>
      </c>
      <c r="I56" s="1" t="s">
        <v>35</v>
      </c>
      <c r="J56" s="1">
        <v>5</v>
      </c>
      <c r="K56" s="1">
        <f t="shared" si="21"/>
        <v>0</v>
      </c>
      <c r="L56" s="1"/>
      <c r="M56" s="1"/>
      <c r="N56" s="1">
        <v>0</v>
      </c>
      <c r="O56" s="1">
        <f t="shared" si="22"/>
        <v>1</v>
      </c>
      <c r="P56" s="5"/>
      <c r="Q56" s="5">
        <f t="shared" si="26"/>
        <v>0</v>
      </c>
      <c r="R56" s="5"/>
      <c r="S56" s="1"/>
      <c r="T56" s="1">
        <f t="shared" si="23"/>
        <v>112</v>
      </c>
      <c r="U56" s="1">
        <f t="shared" si="24"/>
        <v>112</v>
      </c>
      <c r="V56" s="1">
        <v>0.6</v>
      </c>
      <c r="W56" s="1">
        <v>0</v>
      </c>
      <c r="X56" s="1">
        <v>0</v>
      </c>
      <c r="Y56" s="1">
        <v>0</v>
      </c>
      <c r="Z56" s="1">
        <v>0</v>
      </c>
      <c r="AA56" s="28" t="s">
        <v>93</v>
      </c>
      <c r="AB56" s="1">
        <f t="shared" si="25"/>
        <v>0</v>
      </c>
      <c r="AC56" s="6">
        <v>10</v>
      </c>
      <c r="AD56" s="10">
        <f t="shared" si="27"/>
        <v>0</v>
      </c>
      <c r="AE56" s="1">
        <f t="shared" si="28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34</v>
      </c>
      <c r="C57" s="1">
        <v>72</v>
      </c>
      <c r="D57" s="1">
        <v>96</v>
      </c>
      <c r="E57" s="1">
        <v>75</v>
      </c>
      <c r="F57" s="1">
        <v>82</v>
      </c>
      <c r="G57" s="6">
        <v>0.7</v>
      </c>
      <c r="H57" s="1">
        <v>180</v>
      </c>
      <c r="I57" s="1" t="s">
        <v>35</v>
      </c>
      <c r="J57" s="1">
        <v>100</v>
      </c>
      <c r="K57" s="1">
        <f t="shared" si="21"/>
        <v>-25</v>
      </c>
      <c r="L57" s="1"/>
      <c r="M57" s="1"/>
      <c r="N57" s="1">
        <v>0</v>
      </c>
      <c r="O57" s="1">
        <f t="shared" si="22"/>
        <v>15</v>
      </c>
      <c r="P57" s="5">
        <f>14*O57-N57-F57</f>
        <v>128</v>
      </c>
      <c r="Q57" s="5">
        <f t="shared" si="26"/>
        <v>96</v>
      </c>
      <c r="R57" s="5"/>
      <c r="S57" s="1"/>
      <c r="T57" s="1">
        <f t="shared" si="23"/>
        <v>11.866666666666667</v>
      </c>
      <c r="U57" s="1">
        <f t="shared" si="24"/>
        <v>5.4666666666666668</v>
      </c>
      <c r="V57" s="1">
        <v>8.6</v>
      </c>
      <c r="W57" s="1">
        <v>17.600000000000001</v>
      </c>
      <c r="X57" s="1">
        <v>0</v>
      </c>
      <c r="Y57" s="1">
        <v>11.6</v>
      </c>
      <c r="Z57" s="1">
        <v>4.4000000000000004</v>
      </c>
      <c r="AA57" s="1"/>
      <c r="AB57" s="1">
        <f t="shared" si="25"/>
        <v>89.6</v>
      </c>
      <c r="AC57" s="6">
        <v>8</v>
      </c>
      <c r="AD57" s="10">
        <f t="shared" si="27"/>
        <v>12</v>
      </c>
      <c r="AE57" s="1">
        <f t="shared" si="28"/>
        <v>67.199999999999989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34</v>
      </c>
      <c r="C58" s="1">
        <v>61</v>
      </c>
      <c r="D58" s="1"/>
      <c r="E58" s="1">
        <v>57</v>
      </c>
      <c r="F58" s="1"/>
      <c r="G58" s="6">
        <v>0.7</v>
      </c>
      <c r="H58" s="1">
        <v>180</v>
      </c>
      <c r="I58" s="1" t="s">
        <v>35</v>
      </c>
      <c r="J58" s="1">
        <v>57</v>
      </c>
      <c r="K58" s="1">
        <f t="shared" si="21"/>
        <v>0</v>
      </c>
      <c r="L58" s="1"/>
      <c r="M58" s="1"/>
      <c r="N58" s="1">
        <v>96</v>
      </c>
      <c r="O58" s="1">
        <f t="shared" si="22"/>
        <v>11.4</v>
      </c>
      <c r="P58" s="5">
        <f>14*O58-N58-F58</f>
        <v>63.599999999999994</v>
      </c>
      <c r="Q58" s="5">
        <f t="shared" si="26"/>
        <v>96</v>
      </c>
      <c r="R58" s="5"/>
      <c r="S58" s="1"/>
      <c r="T58" s="1">
        <f t="shared" si="23"/>
        <v>16.842105263157894</v>
      </c>
      <c r="U58" s="1">
        <f t="shared" si="24"/>
        <v>8.4210526315789469</v>
      </c>
      <c r="V58" s="1">
        <v>5</v>
      </c>
      <c r="W58" s="1">
        <v>3.8</v>
      </c>
      <c r="X58" s="1">
        <v>4.2</v>
      </c>
      <c r="Y58" s="1">
        <v>4.8</v>
      </c>
      <c r="Z58" s="1">
        <v>8.4</v>
      </c>
      <c r="AA58" s="1"/>
      <c r="AB58" s="1">
        <f t="shared" si="25"/>
        <v>44.519999999999996</v>
      </c>
      <c r="AC58" s="6">
        <v>8</v>
      </c>
      <c r="AD58" s="10">
        <f t="shared" si="27"/>
        <v>12</v>
      </c>
      <c r="AE58" s="1">
        <f t="shared" si="28"/>
        <v>67.199999999999989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34</v>
      </c>
      <c r="C59" s="1">
        <v>161</v>
      </c>
      <c r="D59" s="1">
        <v>3</v>
      </c>
      <c r="E59" s="1">
        <v>107</v>
      </c>
      <c r="F59" s="1">
        <v>48</v>
      </c>
      <c r="G59" s="6">
        <v>0.7</v>
      </c>
      <c r="H59" s="1">
        <v>180</v>
      </c>
      <c r="I59" s="1" t="s">
        <v>35</v>
      </c>
      <c r="J59" s="1">
        <v>107</v>
      </c>
      <c r="K59" s="1">
        <f t="shared" si="21"/>
        <v>0</v>
      </c>
      <c r="L59" s="1"/>
      <c r="M59" s="1"/>
      <c r="N59" s="1">
        <v>0</v>
      </c>
      <c r="O59" s="1">
        <f t="shared" si="22"/>
        <v>21.4</v>
      </c>
      <c r="P59" s="5">
        <f>14*O59-N59-F59</f>
        <v>251.59999999999997</v>
      </c>
      <c r="Q59" s="5">
        <f t="shared" si="26"/>
        <v>288</v>
      </c>
      <c r="R59" s="5"/>
      <c r="S59" s="1"/>
      <c r="T59" s="1">
        <f t="shared" si="23"/>
        <v>15.700934579439254</v>
      </c>
      <c r="U59" s="1">
        <f t="shared" si="24"/>
        <v>2.2429906542056077</v>
      </c>
      <c r="V59" s="1">
        <v>6.8</v>
      </c>
      <c r="W59" s="1">
        <v>6.2</v>
      </c>
      <c r="X59" s="1">
        <v>8.6</v>
      </c>
      <c r="Y59" s="1">
        <v>6.8</v>
      </c>
      <c r="Z59" s="1">
        <v>5.2</v>
      </c>
      <c r="AA59" s="1"/>
      <c r="AB59" s="1">
        <f t="shared" si="25"/>
        <v>176.11999999999998</v>
      </c>
      <c r="AC59" s="6">
        <v>8</v>
      </c>
      <c r="AD59" s="10">
        <f t="shared" si="27"/>
        <v>36</v>
      </c>
      <c r="AE59" s="1">
        <f t="shared" si="28"/>
        <v>201.6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95</v>
      </c>
      <c r="D60" s="1"/>
      <c r="E60" s="1">
        <v>61</v>
      </c>
      <c r="F60" s="1"/>
      <c r="G60" s="6">
        <v>0.7</v>
      </c>
      <c r="H60" s="1">
        <v>180</v>
      </c>
      <c r="I60" s="1" t="s">
        <v>35</v>
      </c>
      <c r="J60" s="1">
        <v>75</v>
      </c>
      <c r="K60" s="1">
        <f t="shared" si="21"/>
        <v>-14</v>
      </c>
      <c r="L60" s="1"/>
      <c r="M60" s="1"/>
      <c r="N60" s="1">
        <v>192</v>
      </c>
      <c r="O60" s="1">
        <f t="shared" si="22"/>
        <v>12.2</v>
      </c>
      <c r="P60" s="5"/>
      <c r="Q60" s="5">
        <f t="shared" si="26"/>
        <v>0</v>
      </c>
      <c r="R60" s="5"/>
      <c r="S60" s="1"/>
      <c r="T60" s="1">
        <f t="shared" si="23"/>
        <v>15.737704918032788</v>
      </c>
      <c r="U60" s="1">
        <f t="shared" si="24"/>
        <v>15.737704918032788</v>
      </c>
      <c r="V60" s="1">
        <v>15.4</v>
      </c>
      <c r="W60" s="1">
        <v>10.8</v>
      </c>
      <c r="X60" s="1">
        <v>11.2</v>
      </c>
      <c r="Y60" s="1">
        <v>18.399999999999999</v>
      </c>
      <c r="Z60" s="1">
        <v>8.6</v>
      </c>
      <c r="AA60" s="1" t="s">
        <v>63</v>
      </c>
      <c r="AB60" s="1">
        <f t="shared" si="25"/>
        <v>0</v>
      </c>
      <c r="AC60" s="6">
        <v>8</v>
      </c>
      <c r="AD60" s="10">
        <f t="shared" si="27"/>
        <v>0</v>
      </c>
      <c r="AE60" s="1">
        <f t="shared" si="28"/>
        <v>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34</v>
      </c>
      <c r="C61" s="1">
        <v>113</v>
      </c>
      <c r="D61" s="1"/>
      <c r="E61" s="1">
        <v>92</v>
      </c>
      <c r="F61" s="1"/>
      <c r="G61" s="6">
        <v>0.9</v>
      </c>
      <c r="H61" s="1">
        <v>180</v>
      </c>
      <c r="I61" s="1" t="s">
        <v>35</v>
      </c>
      <c r="J61" s="1">
        <v>98</v>
      </c>
      <c r="K61" s="1">
        <f t="shared" si="21"/>
        <v>-6</v>
      </c>
      <c r="L61" s="1"/>
      <c r="M61" s="1"/>
      <c r="N61" s="1">
        <v>96</v>
      </c>
      <c r="O61" s="1">
        <f t="shared" si="22"/>
        <v>18.399999999999999</v>
      </c>
      <c r="P61" s="5">
        <f>14*O61-N61-F61</f>
        <v>161.59999999999997</v>
      </c>
      <c r="Q61" s="5">
        <f t="shared" si="26"/>
        <v>192</v>
      </c>
      <c r="R61" s="5"/>
      <c r="S61" s="1"/>
      <c r="T61" s="1">
        <f t="shared" si="23"/>
        <v>15.65217391304348</v>
      </c>
      <c r="U61" s="1">
        <f t="shared" si="24"/>
        <v>5.2173913043478262</v>
      </c>
      <c r="V61" s="1">
        <v>10.6</v>
      </c>
      <c r="W61" s="1">
        <v>9.6</v>
      </c>
      <c r="X61" s="1">
        <v>10</v>
      </c>
      <c r="Y61" s="1">
        <v>3.8</v>
      </c>
      <c r="Z61" s="1">
        <v>2.4</v>
      </c>
      <c r="AA61" s="1"/>
      <c r="AB61" s="1">
        <f t="shared" si="25"/>
        <v>145.43999999999997</v>
      </c>
      <c r="AC61" s="6">
        <v>8</v>
      </c>
      <c r="AD61" s="10">
        <f t="shared" si="27"/>
        <v>24</v>
      </c>
      <c r="AE61" s="1">
        <f t="shared" si="28"/>
        <v>172.8</v>
      </c>
      <c r="AF61" s="1">
        <f>VLOOKUP(A61,[1]Sheet!$A:$AG,32,0)</f>
        <v>12</v>
      </c>
      <c r="AG61" s="1">
        <f>VLOOKUP(A61,[1]Sheet!$A:$AG,33,0)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34</v>
      </c>
      <c r="C62" s="1">
        <v>106</v>
      </c>
      <c r="D62" s="1">
        <v>2</v>
      </c>
      <c r="E62" s="1">
        <v>98</v>
      </c>
      <c r="F62" s="1"/>
      <c r="G62" s="6">
        <v>0.9</v>
      </c>
      <c r="H62" s="1">
        <v>180</v>
      </c>
      <c r="I62" s="1" t="s">
        <v>35</v>
      </c>
      <c r="J62" s="1">
        <v>114</v>
      </c>
      <c r="K62" s="1">
        <f t="shared" si="21"/>
        <v>-16</v>
      </c>
      <c r="L62" s="1"/>
      <c r="M62" s="1"/>
      <c r="N62" s="1">
        <v>192</v>
      </c>
      <c r="O62" s="1">
        <f t="shared" si="22"/>
        <v>19.600000000000001</v>
      </c>
      <c r="P62" s="5">
        <f>14*O62-N62-F62</f>
        <v>82.400000000000034</v>
      </c>
      <c r="Q62" s="5">
        <f t="shared" si="26"/>
        <v>96</v>
      </c>
      <c r="R62" s="5"/>
      <c r="S62" s="1"/>
      <c r="T62" s="1">
        <f t="shared" si="23"/>
        <v>14.693877551020407</v>
      </c>
      <c r="U62" s="1">
        <f t="shared" si="24"/>
        <v>9.7959183673469372</v>
      </c>
      <c r="V62" s="1">
        <v>20</v>
      </c>
      <c r="W62" s="1">
        <v>14.2</v>
      </c>
      <c r="X62" s="1">
        <v>10.199999999999999</v>
      </c>
      <c r="Y62" s="1">
        <v>17.600000000000001</v>
      </c>
      <c r="Z62" s="1">
        <v>13.2</v>
      </c>
      <c r="AA62" s="1"/>
      <c r="AB62" s="1">
        <f t="shared" si="25"/>
        <v>74.160000000000039</v>
      </c>
      <c r="AC62" s="6">
        <v>8</v>
      </c>
      <c r="AD62" s="10">
        <f t="shared" si="27"/>
        <v>12</v>
      </c>
      <c r="AE62" s="1">
        <f t="shared" si="28"/>
        <v>86.4</v>
      </c>
      <c r="AF62" s="1">
        <f>VLOOKUP(A62,[1]Sheet!$A:$AG,32,0)</f>
        <v>12</v>
      </c>
      <c r="AG62" s="1">
        <f>VLOOKUP(A62,[1]Sheet!$A:$AG,33,0)</f>
        <v>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44</v>
      </c>
      <c r="C63" s="1">
        <v>370</v>
      </c>
      <c r="D63" s="1">
        <v>5</v>
      </c>
      <c r="E63" s="1">
        <v>105</v>
      </c>
      <c r="F63" s="1">
        <v>270</v>
      </c>
      <c r="G63" s="6">
        <v>1</v>
      </c>
      <c r="H63" s="1">
        <v>180</v>
      </c>
      <c r="I63" s="1" t="s">
        <v>35</v>
      </c>
      <c r="J63" s="1">
        <v>110</v>
      </c>
      <c r="K63" s="1">
        <f t="shared" si="21"/>
        <v>-5</v>
      </c>
      <c r="L63" s="1"/>
      <c r="M63" s="1"/>
      <c r="N63" s="1">
        <v>180</v>
      </c>
      <c r="O63" s="1">
        <f t="shared" si="22"/>
        <v>21</v>
      </c>
      <c r="P63" s="5"/>
      <c r="Q63" s="5">
        <f t="shared" si="26"/>
        <v>0</v>
      </c>
      <c r="R63" s="5"/>
      <c r="S63" s="1"/>
      <c r="T63" s="1">
        <f t="shared" si="23"/>
        <v>21.428571428571427</v>
      </c>
      <c r="U63" s="1">
        <f t="shared" si="24"/>
        <v>21.428571428571427</v>
      </c>
      <c r="V63" s="1">
        <v>28</v>
      </c>
      <c r="W63" s="1">
        <v>30</v>
      </c>
      <c r="X63" s="1">
        <v>24</v>
      </c>
      <c r="Y63" s="1">
        <v>23</v>
      </c>
      <c r="Z63" s="1">
        <v>34</v>
      </c>
      <c r="AA63" s="28" t="s">
        <v>36</v>
      </c>
      <c r="AB63" s="1">
        <f t="shared" si="25"/>
        <v>0</v>
      </c>
      <c r="AC63" s="6">
        <v>5</v>
      </c>
      <c r="AD63" s="10">
        <f t="shared" si="27"/>
        <v>0</v>
      </c>
      <c r="AE63" s="1">
        <f t="shared" si="28"/>
        <v>0</v>
      </c>
      <c r="AF63" s="1">
        <f>VLOOKUP(A63,[1]Sheet!$A:$AG,32,0)</f>
        <v>12</v>
      </c>
      <c r="AG63" s="1">
        <f>VLOOKUP(A63,[1]Sheet!$A:$AG,33,0)</f>
        <v>144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14</v>
      </c>
      <c r="D64" s="1"/>
      <c r="E64" s="1"/>
      <c r="F64" s="1">
        <v>13</v>
      </c>
      <c r="G64" s="6">
        <v>1</v>
      </c>
      <c r="H64" s="1">
        <v>180</v>
      </c>
      <c r="I64" s="1" t="s">
        <v>35</v>
      </c>
      <c r="J64" s="1"/>
      <c r="K64" s="1">
        <f t="shared" si="21"/>
        <v>0</v>
      </c>
      <c r="L64" s="1"/>
      <c r="M64" s="1"/>
      <c r="N64" s="1">
        <v>0</v>
      </c>
      <c r="O64" s="1">
        <f t="shared" si="22"/>
        <v>0</v>
      </c>
      <c r="P64" s="5"/>
      <c r="Q64" s="5">
        <f t="shared" si="26"/>
        <v>0</v>
      </c>
      <c r="R64" s="5"/>
      <c r="S64" s="1"/>
      <c r="T64" s="1" t="e">
        <f t="shared" si="23"/>
        <v>#DIV/0!</v>
      </c>
      <c r="U64" s="1" t="e">
        <f t="shared" si="24"/>
        <v>#DIV/0!</v>
      </c>
      <c r="V64" s="1">
        <v>0.2</v>
      </c>
      <c r="W64" s="1">
        <v>0.2</v>
      </c>
      <c r="X64" s="1">
        <v>0.4</v>
      </c>
      <c r="Y64" s="1">
        <v>0.6</v>
      </c>
      <c r="Z64" s="1">
        <v>0</v>
      </c>
      <c r="AA64" s="31" t="s">
        <v>47</v>
      </c>
      <c r="AB64" s="1">
        <f t="shared" si="25"/>
        <v>0</v>
      </c>
      <c r="AC64" s="6">
        <v>5</v>
      </c>
      <c r="AD64" s="10">
        <f t="shared" si="27"/>
        <v>0</v>
      </c>
      <c r="AE64" s="1">
        <f t="shared" si="28"/>
        <v>0</v>
      </c>
      <c r="AF64" s="1">
        <f>VLOOKUP(A64,[1]Sheet!$A:$AG,32,0)</f>
        <v>12</v>
      </c>
      <c r="AG64" s="1">
        <f>VLOOKUP(A64,[1]Sheet!$A:$AG,33,0)</f>
        <v>84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34</v>
      </c>
      <c r="C65" s="1">
        <v>69</v>
      </c>
      <c r="D65" s="1">
        <v>3</v>
      </c>
      <c r="E65" s="1">
        <v>12</v>
      </c>
      <c r="F65" s="1">
        <v>60</v>
      </c>
      <c r="G65" s="6">
        <v>0.2</v>
      </c>
      <c r="H65" s="1">
        <v>180</v>
      </c>
      <c r="I65" s="1" t="s">
        <v>35</v>
      </c>
      <c r="J65" s="1">
        <v>12</v>
      </c>
      <c r="K65" s="1">
        <f t="shared" si="21"/>
        <v>0</v>
      </c>
      <c r="L65" s="1"/>
      <c r="M65" s="1"/>
      <c r="N65" s="1">
        <v>0</v>
      </c>
      <c r="O65" s="1">
        <f t="shared" si="22"/>
        <v>2.4</v>
      </c>
      <c r="P65" s="5"/>
      <c r="Q65" s="5">
        <f t="shared" si="26"/>
        <v>0</v>
      </c>
      <c r="R65" s="5"/>
      <c r="S65" s="1"/>
      <c r="T65" s="1">
        <f t="shared" si="23"/>
        <v>25</v>
      </c>
      <c r="U65" s="1">
        <f t="shared" si="24"/>
        <v>25</v>
      </c>
      <c r="V65" s="1">
        <v>4.2</v>
      </c>
      <c r="W65" s="1">
        <v>1.4</v>
      </c>
      <c r="X65" s="1">
        <v>0.2</v>
      </c>
      <c r="Y65" s="1">
        <v>3</v>
      </c>
      <c r="Z65" s="1">
        <v>3.2</v>
      </c>
      <c r="AA65" s="28" t="s">
        <v>36</v>
      </c>
      <c r="AB65" s="1">
        <f t="shared" si="25"/>
        <v>0</v>
      </c>
      <c r="AC65" s="6">
        <v>12</v>
      </c>
      <c r="AD65" s="10">
        <f t="shared" si="27"/>
        <v>0</v>
      </c>
      <c r="AE65" s="1">
        <f t="shared" si="28"/>
        <v>0</v>
      </c>
      <c r="AF65" s="1">
        <f>VLOOKUP(A65,[1]Sheet!$A:$AG,32,0)</f>
        <v>8</v>
      </c>
      <c r="AG65" s="1">
        <f>VLOOKUP(A65,[1]Sheet!$A:$AG,33,0)</f>
        <v>48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34</v>
      </c>
      <c r="C66" s="1">
        <v>25</v>
      </c>
      <c r="D66" s="1"/>
      <c r="E66" s="1">
        <v>13</v>
      </c>
      <c r="F66" s="1">
        <v>9</v>
      </c>
      <c r="G66" s="6">
        <v>0.2</v>
      </c>
      <c r="H66" s="1">
        <v>180</v>
      </c>
      <c r="I66" s="1" t="s">
        <v>35</v>
      </c>
      <c r="J66" s="1">
        <v>14</v>
      </c>
      <c r="K66" s="1">
        <f t="shared" si="21"/>
        <v>-1</v>
      </c>
      <c r="L66" s="1"/>
      <c r="M66" s="1"/>
      <c r="N66" s="1">
        <v>48</v>
      </c>
      <c r="O66" s="1">
        <f t="shared" si="22"/>
        <v>2.6</v>
      </c>
      <c r="P66" s="5"/>
      <c r="Q66" s="5">
        <f t="shared" si="26"/>
        <v>0</v>
      </c>
      <c r="R66" s="5"/>
      <c r="S66" s="1"/>
      <c r="T66" s="1">
        <f t="shared" si="23"/>
        <v>21.923076923076923</v>
      </c>
      <c r="U66" s="1">
        <f t="shared" si="24"/>
        <v>21.923076923076923</v>
      </c>
      <c r="V66" s="1">
        <v>4.4000000000000004</v>
      </c>
      <c r="W66" s="1">
        <v>0.8</v>
      </c>
      <c r="X66" s="1">
        <v>0.2</v>
      </c>
      <c r="Y66" s="1">
        <v>3.4</v>
      </c>
      <c r="Z66" s="1">
        <v>2.4</v>
      </c>
      <c r="AA66" s="28" t="s">
        <v>36</v>
      </c>
      <c r="AB66" s="1">
        <f t="shared" si="25"/>
        <v>0</v>
      </c>
      <c r="AC66" s="6">
        <v>8</v>
      </c>
      <c r="AD66" s="10">
        <f t="shared" si="27"/>
        <v>0</v>
      </c>
      <c r="AE66" s="1">
        <f t="shared" si="28"/>
        <v>0</v>
      </c>
      <c r="AF66" s="1">
        <f>VLOOKUP(A66,[1]Sheet!$A:$AG,32,0)</f>
        <v>6</v>
      </c>
      <c r="AG66" s="1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105</v>
      </c>
      <c r="B67" s="17" t="s">
        <v>34</v>
      </c>
      <c r="C67" s="17">
        <v>1</v>
      </c>
      <c r="D67" s="17"/>
      <c r="E67" s="17"/>
      <c r="F67" s="17"/>
      <c r="G67" s="18">
        <v>0</v>
      </c>
      <c r="H67" s="17" t="e">
        <v>#N/A</v>
      </c>
      <c r="I67" s="17" t="s">
        <v>51</v>
      </c>
      <c r="J67" s="17"/>
      <c r="K67" s="17">
        <f t="shared" si="21"/>
        <v>0</v>
      </c>
      <c r="L67" s="17"/>
      <c r="M67" s="17"/>
      <c r="N67" s="17"/>
      <c r="O67" s="17">
        <f t="shared" si="22"/>
        <v>0</v>
      </c>
      <c r="P67" s="20"/>
      <c r="Q67" s="20"/>
      <c r="R67" s="20"/>
      <c r="S67" s="17"/>
      <c r="T67" s="17" t="e">
        <f t="shared" si="23"/>
        <v>#DIV/0!</v>
      </c>
      <c r="U67" s="17" t="e">
        <f t="shared" si="24"/>
        <v>#DIV/0!</v>
      </c>
      <c r="V67" s="17">
        <v>0</v>
      </c>
      <c r="W67" s="17">
        <v>0</v>
      </c>
      <c r="X67" s="17">
        <v>0.2</v>
      </c>
      <c r="Y67" s="17">
        <v>0.2</v>
      </c>
      <c r="Z67" s="17">
        <v>0.2</v>
      </c>
      <c r="AA67" s="17"/>
      <c r="AB67" s="17">
        <f t="shared" si="25"/>
        <v>0</v>
      </c>
      <c r="AC67" s="18">
        <v>0</v>
      </c>
      <c r="AD67" s="21"/>
      <c r="AE67" s="17"/>
      <c r="AF67" s="17"/>
      <c r="AG67" s="17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34</v>
      </c>
      <c r="C68" s="1">
        <v>170</v>
      </c>
      <c r="D68" s="1"/>
      <c r="E68" s="1">
        <v>86</v>
      </c>
      <c r="F68" s="1">
        <v>65</v>
      </c>
      <c r="G68" s="6">
        <v>0.2</v>
      </c>
      <c r="H68" s="1">
        <v>180</v>
      </c>
      <c r="I68" s="1" t="s">
        <v>35</v>
      </c>
      <c r="J68" s="1">
        <v>78</v>
      </c>
      <c r="K68" s="1">
        <f t="shared" si="21"/>
        <v>8</v>
      </c>
      <c r="L68" s="1"/>
      <c r="M68" s="1"/>
      <c r="N68" s="1">
        <v>48</v>
      </c>
      <c r="O68" s="1">
        <f t="shared" si="22"/>
        <v>17.2</v>
      </c>
      <c r="P68" s="5">
        <f>14*O68-N68-F68</f>
        <v>127.79999999999998</v>
      </c>
      <c r="Q68" s="5">
        <f>AD68*AC68</f>
        <v>144</v>
      </c>
      <c r="R68" s="5"/>
      <c r="S68" s="1"/>
      <c r="T68" s="1">
        <f t="shared" si="23"/>
        <v>14.94186046511628</v>
      </c>
      <c r="U68" s="1">
        <f t="shared" si="24"/>
        <v>6.5697674418604652</v>
      </c>
      <c r="V68" s="1">
        <v>14</v>
      </c>
      <c r="W68" s="1">
        <v>15.2</v>
      </c>
      <c r="X68" s="1">
        <v>15.4</v>
      </c>
      <c r="Y68" s="1">
        <v>15</v>
      </c>
      <c r="Z68" s="1">
        <v>4</v>
      </c>
      <c r="AA68" s="1"/>
      <c r="AB68" s="1">
        <f t="shared" si="25"/>
        <v>25.56</v>
      </c>
      <c r="AC68" s="6">
        <v>8</v>
      </c>
      <c r="AD68" s="10">
        <f>MROUND(P68,AC68*AF68)/AC68</f>
        <v>18</v>
      </c>
      <c r="AE68" s="1">
        <f>AD68*AC68*G68</f>
        <v>28.8</v>
      </c>
      <c r="AF68" s="1">
        <f>VLOOKUP(A68,[1]Sheet!$A:$AG,32,0)</f>
        <v>6</v>
      </c>
      <c r="AG68" s="1">
        <f>VLOOKUP(A68,[1]Sheet!$A:$AG,33,0)</f>
        <v>72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9" t="s">
        <v>107</v>
      </c>
      <c r="B69" s="9" t="s">
        <v>44</v>
      </c>
      <c r="C69" s="9"/>
      <c r="D69" s="9">
        <v>673.4</v>
      </c>
      <c r="E69" s="1">
        <v>473.6</v>
      </c>
      <c r="F69" s="1">
        <v>196.1</v>
      </c>
      <c r="G69" s="6">
        <v>1</v>
      </c>
      <c r="H69" s="1">
        <v>180</v>
      </c>
      <c r="I69" s="1" t="s">
        <v>35</v>
      </c>
      <c r="J69" s="1">
        <v>473.4</v>
      </c>
      <c r="K69" s="1">
        <f t="shared" si="21"/>
        <v>0.20000000000004547</v>
      </c>
      <c r="L69" s="1"/>
      <c r="M69" s="1"/>
      <c r="N69" s="1"/>
      <c r="O69" s="1">
        <f t="shared" si="22"/>
        <v>94.72</v>
      </c>
      <c r="P69" s="5">
        <f>15*O69-N69-F69</f>
        <v>1224.7</v>
      </c>
      <c r="Q69" s="5">
        <f>AD69*AC69</f>
        <v>1243.2</v>
      </c>
      <c r="R69" s="5"/>
      <c r="S69" s="1"/>
      <c r="T69" s="1">
        <f t="shared" si="23"/>
        <v>15.1953125</v>
      </c>
      <c r="U69" s="1">
        <f t="shared" si="24"/>
        <v>2.0703125</v>
      </c>
      <c r="V69" s="1">
        <v>0</v>
      </c>
      <c r="W69" s="1">
        <v>0</v>
      </c>
      <c r="X69" s="1">
        <v>0.2</v>
      </c>
      <c r="Y69" s="1">
        <v>0.2</v>
      </c>
      <c r="Z69" s="1">
        <v>0.2</v>
      </c>
      <c r="AA69" s="16" t="s">
        <v>134</v>
      </c>
      <c r="AB69" s="1">
        <f t="shared" si="25"/>
        <v>1224.7</v>
      </c>
      <c r="AC69" s="30">
        <v>3.7</v>
      </c>
      <c r="AD69" s="10">
        <f>MROUND(P69,AC69*AF69)/AC69</f>
        <v>336</v>
      </c>
      <c r="AE69" s="1">
        <f>AD69*AC69*G69</f>
        <v>1243.2</v>
      </c>
      <c r="AF69" s="9">
        <v>14</v>
      </c>
      <c r="AG69" s="9">
        <v>126</v>
      </c>
      <c r="AH69" s="9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108</v>
      </c>
      <c r="B70" s="17" t="s">
        <v>34</v>
      </c>
      <c r="C70" s="17">
        <v>5</v>
      </c>
      <c r="D70" s="17"/>
      <c r="E70" s="17"/>
      <c r="F70" s="17">
        <v>5</v>
      </c>
      <c r="G70" s="18">
        <v>0</v>
      </c>
      <c r="H70" s="17" t="e">
        <v>#N/A</v>
      </c>
      <c r="I70" s="17" t="s">
        <v>51</v>
      </c>
      <c r="J70" s="17"/>
      <c r="K70" s="17">
        <f t="shared" si="21"/>
        <v>0</v>
      </c>
      <c r="L70" s="17"/>
      <c r="M70" s="17"/>
      <c r="N70" s="17"/>
      <c r="O70" s="17">
        <f t="shared" si="22"/>
        <v>0</v>
      </c>
      <c r="P70" s="20"/>
      <c r="Q70" s="20"/>
      <c r="R70" s="20"/>
      <c r="S70" s="17"/>
      <c r="T70" s="17" t="e">
        <f t="shared" si="23"/>
        <v>#DIV/0!</v>
      </c>
      <c r="U70" s="17" t="e">
        <f t="shared" si="24"/>
        <v>#DIV/0!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 t="s">
        <v>47</v>
      </c>
      <c r="AB70" s="17">
        <f t="shared" si="25"/>
        <v>0</v>
      </c>
      <c r="AC70" s="18">
        <v>0</v>
      </c>
      <c r="AD70" s="21"/>
      <c r="AE70" s="17"/>
      <c r="AF70" s="17"/>
      <c r="AG70" s="17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109</v>
      </c>
      <c r="B71" s="17" t="s">
        <v>34</v>
      </c>
      <c r="C71" s="17">
        <v>24</v>
      </c>
      <c r="D71" s="17"/>
      <c r="E71" s="17"/>
      <c r="F71" s="17">
        <v>24</v>
      </c>
      <c r="G71" s="18">
        <v>0</v>
      </c>
      <c r="H71" s="17" t="e">
        <v>#N/A</v>
      </c>
      <c r="I71" s="17" t="s">
        <v>51</v>
      </c>
      <c r="J71" s="17"/>
      <c r="K71" s="17">
        <f t="shared" si="21"/>
        <v>0</v>
      </c>
      <c r="L71" s="17"/>
      <c r="M71" s="17"/>
      <c r="N71" s="17"/>
      <c r="O71" s="17">
        <f t="shared" si="22"/>
        <v>0</v>
      </c>
      <c r="P71" s="20"/>
      <c r="Q71" s="20"/>
      <c r="R71" s="20"/>
      <c r="S71" s="17"/>
      <c r="T71" s="17" t="e">
        <f t="shared" si="23"/>
        <v>#DIV/0!</v>
      </c>
      <c r="U71" s="17" t="e">
        <f t="shared" si="24"/>
        <v>#DIV/0!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 t="s">
        <v>47</v>
      </c>
      <c r="AB71" s="17">
        <f t="shared" si="25"/>
        <v>0</v>
      </c>
      <c r="AC71" s="18">
        <v>0</v>
      </c>
      <c r="AD71" s="21"/>
      <c r="AE71" s="17"/>
      <c r="AF71" s="17"/>
      <c r="AG71" s="17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110</v>
      </c>
      <c r="B72" s="17" t="s">
        <v>34</v>
      </c>
      <c r="C72" s="17">
        <v>22</v>
      </c>
      <c r="D72" s="17"/>
      <c r="E72" s="17"/>
      <c r="F72" s="17">
        <v>22</v>
      </c>
      <c r="G72" s="18">
        <v>0</v>
      </c>
      <c r="H72" s="17" t="e">
        <v>#N/A</v>
      </c>
      <c r="I72" s="17" t="s">
        <v>51</v>
      </c>
      <c r="J72" s="17"/>
      <c r="K72" s="17">
        <f t="shared" si="21"/>
        <v>0</v>
      </c>
      <c r="L72" s="17"/>
      <c r="M72" s="17"/>
      <c r="N72" s="17"/>
      <c r="O72" s="17">
        <f t="shared" si="22"/>
        <v>0</v>
      </c>
      <c r="P72" s="20"/>
      <c r="Q72" s="20"/>
      <c r="R72" s="20"/>
      <c r="S72" s="17"/>
      <c r="T72" s="17" t="e">
        <f t="shared" si="23"/>
        <v>#DIV/0!</v>
      </c>
      <c r="U72" s="17" t="e">
        <f t="shared" si="24"/>
        <v>#DIV/0!</v>
      </c>
      <c r="V72" s="17">
        <v>0</v>
      </c>
      <c r="W72" s="17">
        <v>0.2</v>
      </c>
      <c r="X72" s="17">
        <v>0</v>
      </c>
      <c r="Y72" s="17">
        <v>0</v>
      </c>
      <c r="Z72" s="17">
        <v>0</v>
      </c>
      <c r="AA72" s="17" t="s">
        <v>47</v>
      </c>
      <c r="AB72" s="17">
        <f t="shared" si="25"/>
        <v>0</v>
      </c>
      <c r="AC72" s="18">
        <v>0</v>
      </c>
      <c r="AD72" s="21"/>
      <c r="AE72" s="17"/>
      <c r="AF72" s="17"/>
      <c r="AG72" s="17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7" t="s">
        <v>111</v>
      </c>
      <c r="B73" s="17" t="s">
        <v>44</v>
      </c>
      <c r="C73" s="17"/>
      <c r="D73" s="17">
        <v>27.5</v>
      </c>
      <c r="E73" s="29">
        <v>27.5</v>
      </c>
      <c r="F73" s="17"/>
      <c r="G73" s="18">
        <v>0</v>
      </c>
      <c r="H73" s="17" t="e">
        <v>#N/A</v>
      </c>
      <c r="I73" s="17" t="s">
        <v>51</v>
      </c>
      <c r="J73" s="17">
        <v>28</v>
      </c>
      <c r="K73" s="17">
        <f t="shared" si="21"/>
        <v>-0.5</v>
      </c>
      <c r="L73" s="17"/>
      <c r="M73" s="17"/>
      <c r="N73" s="17"/>
      <c r="O73" s="17">
        <f t="shared" si="22"/>
        <v>5.5</v>
      </c>
      <c r="P73" s="20"/>
      <c r="Q73" s="20"/>
      <c r="R73" s="20"/>
      <c r="S73" s="17"/>
      <c r="T73" s="17">
        <f t="shared" si="23"/>
        <v>0</v>
      </c>
      <c r="U73" s="17">
        <f t="shared" si="24"/>
        <v>0</v>
      </c>
      <c r="V73" s="17">
        <v>6.6</v>
      </c>
      <c r="W73" s="17">
        <v>1.1000000000000001</v>
      </c>
      <c r="X73" s="17">
        <v>6.6</v>
      </c>
      <c r="Y73" s="17">
        <v>1.1000000000000001</v>
      </c>
      <c r="Z73" s="17">
        <v>9.9</v>
      </c>
      <c r="AA73" s="17" t="s">
        <v>140</v>
      </c>
      <c r="AB73" s="17">
        <f t="shared" si="25"/>
        <v>0</v>
      </c>
      <c r="AC73" s="18">
        <v>0</v>
      </c>
      <c r="AD73" s="21"/>
      <c r="AE73" s="17"/>
      <c r="AF73" s="17"/>
      <c r="AG73" s="17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44</v>
      </c>
      <c r="C74" s="1">
        <v>32.9</v>
      </c>
      <c r="D74" s="1"/>
      <c r="E74" s="1">
        <v>3</v>
      </c>
      <c r="F74" s="1">
        <v>18</v>
      </c>
      <c r="G74" s="6">
        <v>1</v>
      </c>
      <c r="H74" s="1">
        <v>180</v>
      </c>
      <c r="I74" s="1" t="s">
        <v>35</v>
      </c>
      <c r="J74" s="1">
        <v>3</v>
      </c>
      <c r="K74" s="1">
        <f t="shared" ref="K74:K80" si="29">E74-J74</f>
        <v>0</v>
      </c>
      <c r="L74" s="1"/>
      <c r="M74" s="1"/>
      <c r="N74" s="1">
        <v>0</v>
      </c>
      <c r="O74" s="1">
        <f t="shared" ref="O74:O80" si="30">E74/5</f>
        <v>0.6</v>
      </c>
      <c r="P74" s="5"/>
      <c r="Q74" s="5">
        <f>AD74*AC74</f>
        <v>0</v>
      </c>
      <c r="R74" s="5"/>
      <c r="S74" s="1"/>
      <c r="T74" s="1">
        <f t="shared" ref="T74:T80" si="31">(F74+N74+Q74)/O74</f>
        <v>30</v>
      </c>
      <c r="U74" s="1">
        <f t="shared" ref="U74:U80" si="32">(F74+N74)/O74</f>
        <v>30</v>
      </c>
      <c r="V74" s="1">
        <v>0.6</v>
      </c>
      <c r="W74" s="1">
        <v>1.8</v>
      </c>
      <c r="X74" s="1">
        <v>2.4</v>
      </c>
      <c r="Y74" s="1">
        <v>1.2</v>
      </c>
      <c r="Z74" s="1">
        <v>1.2</v>
      </c>
      <c r="AA74" s="28" t="s">
        <v>36</v>
      </c>
      <c r="AB74" s="1">
        <f t="shared" ref="AB74:AB80" si="33">P74*G74</f>
        <v>0</v>
      </c>
      <c r="AC74" s="6">
        <v>3</v>
      </c>
      <c r="AD74" s="10">
        <f>MROUND(P74,AC74*AF74)/AC74</f>
        <v>0</v>
      </c>
      <c r="AE74" s="1">
        <f>AD74*AC74*G74</f>
        <v>0</v>
      </c>
      <c r="AF74" s="1">
        <f>VLOOKUP(A74,[1]Sheet!$A:$AG,32,0)</f>
        <v>14</v>
      </c>
      <c r="AG74" s="1">
        <f>VLOOKUP(A74,[1]Sheet!$A:$AG,33,0)</f>
        <v>126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34</v>
      </c>
      <c r="C75" s="1">
        <v>322</v>
      </c>
      <c r="D75" s="1">
        <v>504</v>
      </c>
      <c r="E75" s="1">
        <v>330</v>
      </c>
      <c r="F75" s="1">
        <v>431</v>
      </c>
      <c r="G75" s="6">
        <v>0.25</v>
      </c>
      <c r="H75" s="1">
        <v>180</v>
      </c>
      <c r="I75" s="1" t="s">
        <v>35</v>
      </c>
      <c r="J75" s="1">
        <v>324</v>
      </c>
      <c r="K75" s="1">
        <f t="shared" si="29"/>
        <v>6</v>
      </c>
      <c r="L75" s="1"/>
      <c r="M75" s="1"/>
      <c r="N75" s="1">
        <v>0</v>
      </c>
      <c r="O75" s="1">
        <f t="shared" si="30"/>
        <v>66</v>
      </c>
      <c r="P75" s="5">
        <f>14*O75-N75-F75</f>
        <v>493</v>
      </c>
      <c r="Q75" s="5">
        <f>AD75*AC75</f>
        <v>504</v>
      </c>
      <c r="R75" s="5"/>
      <c r="S75" s="1"/>
      <c r="T75" s="1">
        <f t="shared" si="31"/>
        <v>14.166666666666666</v>
      </c>
      <c r="U75" s="1">
        <f t="shared" si="32"/>
        <v>6.5303030303030303</v>
      </c>
      <c r="V75" s="1">
        <v>51.8</v>
      </c>
      <c r="W75" s="1">
        <v>77.8</v>
      </c>
      <c r="X75" s="1">
        <v>51.6</v>
      </c>
      <c r="Y75" s="1">
        <v>54.8</v>
      </c>
      <c r="Z75" s="1">
        <v>79.8</v>
      </c>
      <c r="AA75" s="1"/>
      <c r="AB75" s="1">
        <f t="shared" si="33"/>
        <v>123.25</v>
      </c>
      <c r="AC75" s="6">
        <v>12</v>
      </c>
      <c r="AD75" s="10">
        <f>MROUND(P75,AC75*AF75)/AC75</f>
        <v>42</v>
      </c>
      <c r="AE75" s="1">
        <f>AD75*AC75*G75</f>
        <v>126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4" t="s">
        <v>116</v>
      </c>
      <c r="B76" s="24" t="s">
        <v>34</v>
      </c>
      <c r="C76" s="24"/>
      <c r="D76" s="24">
        <v>168</v>
      </c>
      <c r="E76" s="24">
        <v>39</v>
      </c>
      <c r="F76" s="24">
        <v>128</v>
      </c>
      <c r="G76" s="25">
        <v>0</v>
      </c>
      <c r="H76" s="24">
        <v>180</v>
      </c>
      <c r="I76" s="24" t="s">
        <v>112</v>
      </c>
      <c r="J76" s="24">
        <v>38</v>
      </c>
      <c r="K76" s="24">
        <f t="shared" si="29"/>
        <v>1</v>
      </c>
      <c r="L76" s="24"/>
      <c r="M76" s="24"/>
      <c r="N76" s="24"/>
      <c r="O76" s="24">
        <f t="shared" si="30"/>
        <v>7.8</v>
      </c>
      <c r="P76" s="26"/>
      <c r="Q76" s="26"/>
      <c r="R76" s="26"/>
      <c r="S76" s="24"/>
      <c r="T76" s="24">
        <f t="shared" si="31"/>
        <v>16.410256410256412</v>
      </c>
      <c r="U76" s="24">
        <f t="shared" si="32"/>
        <v>16.410256410256412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 t="s">
        <v>113</v>
      </c>
      <c r="AB76" s="24">
        <f t="shared" si="33"/>
        <v>0</v>
      </c>
      <c r="AC76" s="25">
        <v>0</v>
      </c>
      <c r="AD76" s="27"/>
      <c r="AE76" s="24"/>
      <c r="AF76" s="24"/>
      <c r="AG76" s="24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34</v>
      </c>
      <c r="C77" s="1">
        <v>472</v>
      </c>
      <c r="D77" s="1">
        <v>168</v>
      </c>
      <c r="E77" s="1">
        <v>231</v>
      </c>
      <c r="F77" s="1">
        <v>355</v>
      </c>
      <c r="G77" s="6">
        <v>0.3</v>
      </c>
      <c r="H77" s="1">
        <v>180</v>
      </c>
      <c r="I77" s="1" t="s">
        <v>35</v>
      </c>
      <c r="J77" s="1">
        <v>221</v>
      </c>
      <c r="K77" s="1">
        <f t="shared" si="29"/>
        <v>10</v>
      </c>
      <c r="L77" s="1"/>
      <c r="M77" s="1"/>
      <c r="N77" s="1">
        <v>0</v>
      </c>
      <c r="O77" s="1">
        <f t="shared" si="30"/>
        <v>46.2</v>
      </c>
      <c r="P77" s="5">
        <f>14*O77-N77-F77</f>
        <v>291.80000000000007</v>
      </c>
      <c r="Q77" s="5">
        <f>AD77*AC77</f>
        <v>336</v>
      </c>
      <c r="R77" s="5"/>
      <c r="S77" s="1"/>
      <c r="T77" s="1">
        <f t="shared" si="31"/>
        <v>14.956709956709956</v>
      </c>
      <c r="U77" s="1">
        <f t="shared" si="32"/>
        <v>7.6839826839826832</v>
      </c>
      <c r="V77" s="1">
        <v>26.4</v>
      </c>
      <c r="W77" s="1">
        <v>50.4</v>
      </c>
      <c r="X77" s="1">
        <v>27.2</v>
      </c>
      <c r="Y77" s="1">
        <v>28.6</v>
      </c>
      <c r="Z77" s="1">
        <v>46.2</v>
      </c>
      <c r="AA77" s="1"/>
      <c r="AB77" s="1">
        <f t="shared" si="33"/>
        <v>87.54000000000002</v>
      </c>
      <c r="AC77" s="6">
        <v>12</v>
      </c>
      <c r="AD77" s="10">
        <f>MROUND(P77,AC77*AF77)/AC77</f>
        <v>28</v>
      </c>
      <c r="AE77" s="1">
        <f>AD77*AC77*G77</f>
        <v>100.8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44</v>
      </c>
      <c r="C78" s="1">
        <v>60.3</v>
      </c>
      <c r="D78" s="1"/>
      <c r="E78" s="1">
        <v>54</v>
      </c>
      <c r="F78" s="1">
        <v>-5.4</v>
      </c>
      <c r="G78" s="6">
        <v>1</v>
      </c>
      <c r="H78" s="1">
        <v>180</v>
      </c>
      <c r="I78" s="1" t="s">
        <v>35</v>
      </c>
      <c r="J78" s="1">
        <v>60.4</v>
      </c>
      <c r="K78" s="1">
        <f t="shared" si="29"/>
        <v>-6.3999999999999986</v>
      </c>
      <c r="L78" s="1"/>
      <c r="M78" s="1"/>
      <c r="N78" s="1">
        <v>32.4</v>
      </c>
      <c r="O78" s="1">
        <f t="shared" si="30"/>
        <v>10.8</v>
      </c>
      <c r="P78" s="5">
        <f>14*O78-N78-F78</f>
        <v>124.20000000000002</v>
      </c>
      <c r="Q78" s="5">
        <f>AD78*AC78</f>
        <v>129.6</v>
      </c>
      <c r="R78" s="5"/>
      <c r="S78" s="1"/>
      <c r="T78" s="1">
        <f t="shared" si="31"/>
        <v>14.499999999999998</v>
      </c>
      <c r="U78" s="1">
        <f t="shared" si="32"/>
        <v>2.5</v>
      </c>
      <c r="V78" s="1">
        <v>4.2799999999999994</v>
      </c>
      <c r="W78" s="1">
        <v>3.96</v>
      </c>
      <c r="X78" s="1">
        <v>4.68</v>
      </c>
      <c r="Y78" s="1">
        <v>6.7200000000000006</v>
      </c>
      <c r="Z78" s="1">
        <v>8.64</v>
      </c>
      <c r="AA78" s="1"/>
      <c r="AB78" s="1">
        <f t="shared" si="33"/>
        <v>124.20000000000002</v>
      </c>
      <c r="AC78" s="6">
        <v>1.8</v>
      </c>
      <c r="AD78" s="10">
        <f>MROUND(P78,AC78*AF78)/AC78</f>
        <v>72</v>
      </c>
      <c r="AE78" s="1">
        <f>AD78*AC78*G78</f>
        <v>129.6</v>
      </c>
      <c r="AF78" s="1">
        <f>VLOOKUP(A78,[1]Sheet!$A:$AG,32,0)</f>
        <v>18</v>
      </c>
      <c r="AG78" s="1">
        <f>VLOOKUP(A78,[1]Sheet!$A:$AG,33,0)</f>
        <v>234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34</v>
      </c>
      <c r="C79" s="1">
        <v>276</v>
      </c>
      <c r="D79" s="1">
        <v>168</v>
      </c>
      <c r="E79" s="1">
        <v>276</v>
      </c>
      <c r="F79" s="1">
        <v>117</v>
      </c>
      <c r="G79" s="6">
        <v>0.3</v>
      </c>
      <c r="H79" s="1">
        <v>180</v>
      </c>
      <c r="I79" s="1" t="s">
        <v>35</v>
      </c>
      <c r="J79" s="1">
        <v>262</v>
      </c>
      <c r="K79" s="1">
        <f t="shared" si="29"/>
        <v>14</v>
      </c>
      <c r="L79" s="1"/>
      <c r="M79" s="1"/>
      <c r="N79" s="1">
        <v>336</v>
      </c>
      <c r="O79" s="1">
        <f t="shared" si="30"/>
        <v>55.2</v>
      </c>
      <c r="P79" s="5">
        <f>14*O79-N79-F79</f>
        <v>319.80000000000007</v>
      </c>
      <c r="Q79" s="5">
        <f>AD79*AC79</f>
        <v>336</v>
      </c>
      <c r="R79" s="5"/>
      <c r="S79" s="1"/>
      <c r="T79" s="1">
        <f t="shared" si="31"/>
        <v>14.293478260869565</v>
      </c>
      <c r="U79" s="1">
        <f t="shared" si="32"/>
        <v>8.2065217391304337</v>
      </c>
      <c r="V79" s="1">
        <v>32.799999999999997</v>
      </c>
      <c r="W79" s="1">
        <v>40.4</v>
      </c>
      <c r="X79" s="1">
        <v>33</v>
      </c>
      <c r="Y79" s="1">
        <v>33.200000000000003</v>
      </c>
      <c r="Z79" s="1">
        <v>54.2</v>
      </c>
      <c r="AA79" s="1"/>
      <c r="AB79" s="1">
        <f t="shared" si="33"/>
        <v>95.940000000000012</v>
      </c>
      <c r="AC79" s="6">
        <v>12</v>
      </c>
      <c r="AD79" s="10">
        <f>MROUND(P79,AC79*AF79)/AC79</f>
        <v>28</v>
      </c>
      <c r="AE79" s="1">
        <f>AD79*AC79*G79</f>
        <v>100.8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34</v>
      </c>
      <c r="C80" s="1">
        <v>74</v>
      </c>
      <c r="D80" s="1">
        <v>60</v>
      </c>
      <c r="E80" s="1">
        <v>64</v>
      </c>
      <c r="F80" s="1">
        <v>58</v>
      </c>
      <c r="G80" s="6">
        <v>0.2</v>
      </c>
      <c r="H80" s="1">
        <v>365</v>
      </c>
      <c r="I80" s="1" t="s">
        <v>35</v>
      </c>
      <c r="J80" s="1">
        <v>63</v>
      </c>
      <c r="K80" s="1">
        <f t="shared" si="29"/>
        <v>1</v>
      </c>
      <c r="L80" s="1"/>
      <c r="M80" s="1"/>
      <c r="N80" s="1">
        <v>120</v>
      </c>
      <c r="O80" s="1">
        <f t="shared" si="30"/>
        <v>12.8</v>
      </c>
      <c r="P80" s="5"/>
      <c r="Q80" s="5">
        <f>AD80*AC80</f>
        <v>0</v>
      </c>
      <c r="R80" s="5"/>
      <c r="S80" s="1"/>
      <c r="T80" s="1">
        <f t="shared" si="31"/>
        <v>13.90625</v>
      </c>
      <c r="U80" s="1">
        <f t="shared" si="32"/>
        <v>13.90625</v>
      </c>
      <c r="V80" s="1">
        <v>18.8</v>
      </c>
      <c r="W80" s="1">
        <v>16.8</v>
      </c>
      <c r="X80" s="1">
        <v>2.2000000000000002</v>
      </c>
      <c r="Y80" s="1">
        <v>15.8</v>
      </c>
      <c r="Z80" s="1">
        <v>16.8</v>
      </c>
      <c r="AA80" s="1"/>
      <c r="AB80" s="1">
        <f t="shared" si="33"/>
        <v>0</v>
      </c>
      <c r="AC80" s="6">
        <v>6</v>
      </c>
      <c r="AD80" s="10">
        <f>MROUND(P80,AC80*AF80)/AC80</f>
        <v>0</v>
      </c>
      <c r="AE80" s="1">
        <f>AD80*AC80*G80</f>
        <v>0</v>
      </c>
      <c r="AF80" s="1">
        <f>VLOOKUP(A80,[1]Sheet!$A:$AG,32,0)</f>
        <v>10</v>
      </c>
      <c r="AG80" s="1">
        <f>VLOOKUP(A80,[1]Sheet!$A:$AG,33,0)</f>
        <v>130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34</v>
      </c>
      <c r="C81" s="1"/>
      <c r="D81" s="1">
        <v>301</v>
      </c>
      <c r="E81" s="1">
        <v>119</v>
      </c>
      <c r="F81" s="1">
        <v>182</v>
      </c>
      <c r="G81" s="6">
        <v>0.2</v>
      </c>
      <c r="H81" s="1">
        <v>365</v>
      </c>
      <c r="I81" s="1" t="s">
        <v>35</v>
      </c>
      <c r="J81" s="1">
        <v>130</v>
      </c>
      <c r="K81" s="1">
        <f t="shared" ref="K81:K88" si="34">E81-J81</f>
        <v>-11</v>
      </c>
      <c r="L81" s="1"/>
      <c r="M81" s="1"/>
      <c r="N81" s="1">
        <v>0</v>
      </c>
      <c r="O81" s="1">
        <f t="shared" ref="O81:O88" si="35">E81/5</f>
        <v>23.8</v>
      </c>
      <c r="P81" s="5">
        <f t="shared" ref="P81:P88" si="36">14*O81-N81-F81</f>
        <v>151.19999999999999</v>
      </c>
      <c r="Q81" s="5">
        <f t="shared" ref="Q81:Q88" si="37">AD81*AC81</f>
        <v>180</v>
      </c>
      <c r="R81" s="5"/>
      <c r="S81" s="1"/>
      <c r="T81" s="1">
        <f t="shared" ref="T81:T88" si="38">(F81+N81+Q81)/O81</f>
        <v>15.210084033613445</v>
      </c>
      <c r="U81" s="1">
        <f t="shared" ref="U81:U88" si="39">(F81+N81)/O81</f>
        <v>7.6470588235294112</v>
      </c>
      <c r="V81" s="1">
        <v>9.4</v>
      </c>
      <c r="W81" s="1">
        <v>26.6</v>
      </c>
      <c r="X81" s="1">
        <v>10.8</v>
      </c>
      <c r="Y81" s="1">
        <v>15.8</v>
      </c>
      <c r="Z81" s="1">
        <v>18.399999999999999</v>
      </c>
      <c r="AA81" s="1"/>
      <c r="AB81" s="1">
        <f t="shared" ref="AB81:AB88" si="40">P81*G81</f>
        <v>30.24</v>
      </c>
      <c r="AC81" s="6">
        <v>6</v>
      </c>
      <c r="AD81" s="10">
        <f t="shared" ref="AD81:AD88" si="41">MROUND(P81,AC81*AF81)/AC81</f>
        <v>30</v>
      </c>
      <c r="AE81" s="1">
        <f t="shared" ref="AE81:AE88" si="42">AD81*AC81*G81</f>
        <v>36</v>
      </c>
      <c r="AF81" s="1">
        <f>VLOOKUP(A81,[1]Sheet!$A:$AG,32,0)</f>
        <v>10</v>
      </c>
      <c r="AG81" s="1">
        <f>VLOOKUP(A81,[1]Sheet!$A:$AG,33,0)</f>
        <v>130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34</v>
      </c>
      <c r="C82" s="1">
        <v>114</v>
      </c>
      <c r="D82" s="1">
        <v>1</v>
      </c>
      <c r="E82" s="1">
        <v>69</v>
      </c>
      <c r="F82" s="1">
        <v>45</v>
      </c>
      <c r="G82" s="6">
        <v>0.3</v>
      </c>
      <c r="H82" s="1">
        <v>180</v>
      </c>
      <c r="I82" s="1" t="s">
        <v>35</v>
      </c>
      <c r="J82" s="1">
        <v>69</v>
      </c>
      <c r="K82" s="1">
        <f t="shared" si="34"/>
        <v>0</v>
      </c>
      <c r="L82" s="1"/>
      <c r="M82" s="1"/>
      <c r="N82" s="1">
        <v>196</v>
      </c>
      <c r="O82" s="1">
        <f t="shared" si="35"/>
        <v>13.8</v>
      </c>
      <c r="P82" s="5"/>
      <c r="Q82" s="5">
        <f t="shared" si="37"/>
        <v>0</v>
      </c>
      <c r="R82" s="5"/>
      <c r="S82" s="1"/>
      <c r="T82" s="1">
        <f t="shared" si="38"/>
        <v>17.463768115942027</v>
      </c>
      <c r="U82" s="1">
        <f t="shared" si="39"/>
        <v>17.463768115942027</v>
      </c>
      <c r="V82" s="1">
        <v>13.2</v>
      </c>
      <c r="W82" s="1">
        <v>3.4</v>
      </c>
      <c r="X82" s="1">
        <v>5.2</v>
      </c>
      <c r="Y82" s="1">
        <v>17.399999999999999</v>
      </c>
      <c r="Z82" s="1">
        <v>7.8</v>
      </c>
      <c r="AA82" s="1"/>
      <c r="AB82" s="1">
        <f t="shared" si="40"/>
        <v>0</v>
      </c>
      <c r="AC82" s="6">
        <v>14</v>
      </c>
      <c r="AD82" s="10">
        <f t="shared" si="41"/>
        <v>0</v>
      </c>
      <c r="AE82" s="1">
        <f t="shared" si="42"/>
        <v>0</v>
      </c>
      <c r="AF82" s="1">
        <f>VLOOKUP(A82,[1]Sheet!$A:$AG,32,0)</f>
        <v>14</v>
      </c>
      <c r="AG82" s="1">
        <f>VLOOKUP(A82,[1]Sheet!$A:$AG,33,0)</f>
        <v>70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34</v>
      </c>
      <c r="C83" s="1">
        <v>146</v>
      </c>
      <c r="D83" s="1"/>
      <c r="E83" s="1">
        <v>78</v>
      </c>
      <c r="F83" s="1">
        <v>42</v>
      </c>
      <c r="G83" s="6">
        <v>0.48</v>
      </c>
      <c r="H83" s="1">
        <v>180</v>
      </c>
      <c r="I83" s="1" t="s">
        <v>35</v>
      </c>
      <c r="J83" s="1">
        <v>68</v>
      </c>
      <c r="K83" s="1">
        <f t="shared" si="34"/>
        <v>10</v>
      </c>
      <c r="L83" s="1"/>
      <c r="M83" s="1"/>
      <c r="N83" s="1">
        <v>112</v>
      </c>
      <c r="O83" s="1">
        <f t="shared" si="35"/>
        <v>15.6</v>
      </c>
      <c r="P83" s="5">
        <f t="shared" si="36"/>
        <v>64.400000000000006</v>
      </c>
      <c r="Q83" s="5">
        <f t="shared" si="37"/>
        <v>112</v>
      </c>
      <c r="R83" s="5"/>
      <c r="S83" s="1"/>
      <c r="T83" s="1">
        <f t="shared" si="38"/>
        <v>17.051282051282051</v>
      </c>
      <c r="U83" s="1">
        <f t="shared" si="39"/>
        <v>9.8717948717948723</v>
      </c>
      <c r="V83" s="1">
        <v>11.4</v>
      </c>
      <c r="W83" s="1">
        <v>9.6</v>
      </c>
      <c r="X83" s="1">
        <v>0</v>
      </c>
      <c r="Y83" s="1">
        <v>12.6</v>
      </c>
      <c r="Z83" s="1">
        <v>13.4</v>
      </c>
      <c r="AA83" s="1"/>
      <c r="AB83" s="1">
        <f t="shared" si="40"/>
        <v>30.912000000000003</v>
      </c>
      <c r="AC83" s="6">
        <v>8</v>
      </c>
      <c r="AD83" s="10">
        <f t="shared" si="41"/>
        <v>14</v>
      </c>
      <c r="AE83" s="1">
        <f t="shared" si="42"/>
        <v>53.76</v>
      </c>
      <c r="AF83" s="1">
        <f>VLOOKUP(A83,[1]Sheet!$A:$AG,32,0)</f>
        <v>14</v>
      </c>
      <c r="AG83" s="1">
        <f>VLOOKUP(A83,[1]Sheet!$A:$AG,33,0)</f>
        <v>70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34</v>
      </c>
      <c r="C84" s="1">
        <v>1389</v>
      </c>
      <c r="D84" s="1">
        <v>1018</v>
      </c>
      <c r="E84" s="1">
        <v>1114</v>
      </c>
      <c r="F84" s="1">
        <v>985</v>
      </c>
      <c r="G84" s="6">
        <v>0.25</v>
      </c>
      <c r="H84" s="1">
        <v>180</v>
      </c>
      <c r="I84" s="1" t="s">
        <v>35</v>
      </c>
      <c r="J84" s="1">
        <v>1129</v>
      </c>
      <c r="K84" s="1">
        <f t="shared" si="34"/>
        <v>-15</v>
      </c>
      <c r="L84" s="1"/>
      <c r="M84" s="1"/>
      <c r="N84" s="1">
        <v>504</v>
      </c>
      <c r="O84" s="1">
        <f t="shared" si="35"/>
        <v>222.8</v>
      </c>
      <c r="P84" s="5">
        <f t="shared" si="36"/>
        <v>1630.2000000000003</v>
      </c>
      <c r="Q84" s="5">
        <f t="shared" si="37"/>
        <v>1680</v>
      </c>
      <c r="R84" s="5"/>
      <c r="S84" s="1"/>
      <c r="T84" s="1">
        <f t="shared" si="38"/>
        <v>14.223518850987432</v>
      </c>
      <c r="U84" s="1">
        <f t="shared" si="39"/>
        <v>6.6831238779174145</v>
      </c>
      <c r="V84" s="1">
        <v>189.2</v>
      </c>
      <c r="W84" s="1">
        <v>218.6</v>
      </c>
      <c r="X84" s="1">
        <v>226.4</v>
      </c>
      <c r="Y84" s="1">
        <v>176.6</v>
      </c>
      <c r="Z84" s="1">
        <v>151</v>
      </c>
      <c r="AA84" s="1" t="s">
        <v>87</v>
      </c>
      <c r="AB84" s="1">
        <f t="shared" si="40"/>
        <v>407.55000000000007</v>
      </c>
      <c r="AC84" s="6">
        <v>12</v>
      </c>
      <c r="AD84" s="10">
        <f t="shared" si="41"/>
        <v>140</v>
      </c>
      <c r="AE84" s="1">
        <f t="shared" si="42"/>
        <v>420</v>
      </c>
      <c r="AF84" s="1">
        <f>VLOOKUP(A84,[1]Sheet!$A:$AG,32,0)</f>
        <v>14</v>
      </c>
      <c r="AG84" s="1">
        <f>VLOOKUP(A84,[1]Sheet!$A:$AG,33,0)</f>
        <v>70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34</v>
      </c>
      <c r="C85" s="1">
        <v>828</v>
      </c>
      <c r="D85" s="1">
        <v>1680</v>
      </c>
      <c r="E85" s="1">
        <v>1036</v>
      </c>
      <c r="F85" s="1">
        <v>1184</v>
      </c>
      <c r="G85" s="6">
        <v>0.25</v>
      </c>
      <c r="H85" s="1">
        <v>180</v>
      </c>
      <c r="I85" s="1" t="s">
        <v>35</v>
      </c>
      <c r="J85" s="1">
        <v>1033</v>
      </c>
      <c r="K85" s="1">
        <f t="shared" si="34"/>
        <v>3</v>
      </c>
      <c r="L85" s="1"/>
      <c r="M85" s="1"/>
      <c r="N85" s="1">
        <v>672</v>
      </c>
      <c r="O85" s="1">
        <f t="shared" si="35"/>
        <v>207.2</v>
      </c>
      <c r="P85" s="5">
        <f t="shared" si="36"/>
        <v>1044.7999999999997</v>
      </c>
      <c r="Q85" s="5">
        <f t="shared" si="37"/>
        <v>1008</v>
      </c>
      <c r="R85" s="5"/>
      <c r="S85" s="1"/>
      <c r="T85" s="1">
        <f t="shared" si="38"/>
        <v>13.822393822393822</v>
      </c>
      <c r="U85" s="1">
        <f t="shared" si="39"/>
        <v>8.9575289575289574</v>
      </c>
      <c r="V85" s="1">
        <v>201.4</v>
      </c>
      <c r="W85" s="1">
        <v>226.6</v>
      </c>
      <c r="X85" s="1">
        <v>186.8</v>
      </c>
      <c r="Y85" s="1">
        <v>198</v>
      </c>
      <c r="Z85" s="1">
        <v>135.80000000000001</v>
      </c>
      <c r="AA85" s="1" t="s">
        <v>87</v>
      </c>
      <c r="AB85" s="1">
        <f t="shared" si="40"/>
        <v>261.19999999999993</v>
      </c>
      <c r="AC85" s="6">
        <v>12</v>
      </c>
      <c r="AD85" s="10">
        <f t="shared" si="41"/>
        <v>84</v>
      </c>
      <c r="AE85" s="1">
        <f t="shared" si="42"/>
        <v>252</v>
      </c>
      <c r="AF85" s="1">
        <f>VLOOKUP(A85,[1]Sheet!$A:$AG,32,0)</f>
        <v>14</v>
      </c>
      <c r="AG85" s="1">
        <f>VLOOKUP(A85,[1]Sheet!$A:$AG,33,0)</f>
        <v>70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44</v>
      </c>
      <c r="C86" s="1">
        <v>180.9</v>
      </c>
      <c r="D86" s="1"/>
      <c r="E86" s="1">
        <v>102.6</v>
      </c>
      <c r="F86" s="1">
        <v>67.5</v>
      </c>
      <c r="G86" s="6">
        <v>1</v>
      </c>
      <c r="H86" s="1">
        <v>180</v>
      </c>
      <c r="I86" s="1" t="s">
        <v>35</v>
      </c>
      <c r="J86" s="1">
        <v>102.6</v>
      </c>
      <c r="K86" s="1">
        <f t="shared" si="34"/>
        <v>0</v>
      </c>
      <c r="L86" s="1"/>
      <c r="M86" s="1"/>
      <c r="N86" s="1">
        <v>0</v>
      </c>
      <c r="O86" s="1">
        <f t="shared" si="35"/>
        <v>20.52</v>
      </c>
      <c r="P86" s="5">
        <f t="shared" si="36"/>
        <v>219.77999999999997</v>
      </c>
      <c r="Q86" s="5">
        <f t="shared" si="37"/>
        <v>226.8</v>
      </c>
      <c r="R86" s="5"/>
      <c r="S86" s="1"/>
      <c r="T86" s="1">
        <f t="shared" si="38"/>
        <v>14.342105263157896</v>
      </c>
      <c r="U86" s="1">
        <f t="shared" si="39"/>
        <v>3.2894736842105265</v>
      </c>
      <c r="V86" s="1">
        <v>11.34</v>
      </c>
      <c r="W86" s="1">
        <v>12.42</v>
      </c>
      <c r="X86" s="1">
        <v>13.5</v>
      </c>
      <c r="Y86" s="1">
        <v>14.04</v>
      </c>
      <c r="Z86" s="1">
        <v>7.02</v>
      </c>
      <c r="AA86" s="1"/>
      <c r="AB86" s="1">
        <f t="shared" si="40"/>
        <v>219.77999999999997</v>
      </c>
      <c r="AC86" s="6">
        <v>2.7</v>
      </c>
      <c r="AD86" s="10">
        <f t="shared" si="41"/>
        <v>84</v>
      </c>
      <c r="AE86" s="1">
        <f t="shared" si="42"/>
        <v>226.8</v>
      </c>
      <c r="AF86" s="1">
        <f>VLOOKUP(A86,[1]Sheet!$A:$AG,32,0)</f>
        <v>14</v>
      </c>
      <c r="AG86" s="1">
        <f>VLOOKUP(A86,[1]Sheet!$A:$AG,33,0)</f>
        <v>126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127</v>
      </c>
      <c r="B87" s="1" t="s">
        <v>44</v>
      </c>
      <c r="C87" s="1">
        <v>235</v>
      </c>
      <c r="D87" s="1"/>
      <c r="E87" s="1">
        <v>206</v>
      </c>
      <c r="F87" s="1">
        <v>-1</v>
      </c>
      <c r="G87" s="6">
        <v>1</v>
      </c>
      <c r="H87" s="1">
        <v>180</v>
      </c>
      <c r="I87" s="1" t="s">
        <v>35</v>
      </c>
      <c r="J87" s="1">
        <v>204.7</v>
      </c>
      <c r="K87" s="1">
        <f t="shared" si="34"/>
        <v>1.3000000000000114</v>
      </c>
      <c r="L87" s="1"/>
      <c r="M87" s="1"/>
      <c r="N87" s="1">
        <v>360</v>
      </c>
      <c r="O87" s="1">
        <f t="shared" si="35"/>
        <v>41.2</v>
      </c>
      <c r="P87" s="5">
        <f t="shared" si="36"/>
        <v>217.80000000000007</v>
      </c>
      <c r="Q87" s="5">
        <f t="shared" si="37"/>
        <v>240</v>
      </c>
      <c r="R87" s="5"/>
      <c r="S87" s="1"/>
      <c r="T87" s="1">
        <f t="shared" si="38"/>
        <v>14.538834951456309</v>
      </c>
      <c r="U87" s="1">
        <f t="shared" si="39"/>
        <v>8.7135922330097078</v>
      </c>
      <c r="V87" s="1">
        <v>42</v>
      </c>
      <c r="W87" s="1">
        <v>34</v>
      </c>
      <c r="X87" s="1">
        <v>40</v>
      </c>
      <c r="Y87" s="1">
        <v>29</v>
      </c>
      <c r="Z87" s="1">
        <v>53</v>
      </c>
      <c r="AA87" s="1"/>
      <c r="AB87" s="1">
        <f t="shared" si="40"/>
        <v>217.80000000000007</v>
      </c>
      <c r="AC87" s="6">
        <v>5</v>
      </c>
      <c r="AD87" s="10">
        <f t="shared" si="41"/>
        <v>48</v>
      </c>
      <c r="AE87" s="1">
        <f t="shared" si="42"/>
        <v>240</v>
      </c>
      <c r="AF87" s="1">
        <f>VLOOKUP(A87,[1]Sheet!$A:$AG,32,0)</f>
        <v>12</v>
      </c>
      <c r="AG87" s="1">
        <f>VLOOKUP(A87,[1]Sheet!$A:$AG,33,0)</f>
        <v>84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34</v>
      </c>
      <c r="C88" s="1">
        <v>1932</v>
      </c>
      <c r="D88" s="1"/>
      <c r="E88" s="1">
        <v>1052</v>
      </c>
      <c r="F88" s="1">
        <v>569</v>
      </c>
      <c r="G88" s="6">
        <v>0.14000000000000001</v>
      </c>
      <c r="H88" s="1">
        <v>180</v>
      </c>
      <c r="I88" s="1" t="s">
        <v>35</v>
      </c>
      <c r="J88" s="1">
        <v>1057</v>
      </c>
      <c r="K88" s="1">
        <f t="shared" si="34"/>
        <v>-5</v>
      </c>
      <c r="L88" s="1"/>
      <c r="M88" s="1"/>
      <c r="N88" s="1">
        <v>1056</v>
      </c>
      <c r="O88" s="1">
        <f t="shared" si="35"/>
        <v>210.4</v>
      </c>
      <c r="P88" s="5">
        <f t="shared" si="36"/>
        <v>1320.6</v>
      </c>
      <c r="Q88" s="5">
        <f t="shared" si="37"/>
        <v>1320</v>
      </c>
      <c r="R88" s="5"/>
      <c r="S88" s="1"/>
      <c r="T88" s="1">
        <f t="shared" si="38"/>
        <v>13.997148288973383</v>
      </c>
      <c r="U88" s="1">
        <f t="shared" si="39"/>
        <v>7.7233840304182504</v>
      </c>
      <c r="V88" s="1">
        <v>195</v>
      </c>
      <c r="W88" s="1">
        <v>150.19999999999999</v>
      </c>
      <c r="X88" s="1">
        <v>167.4</v>
      </c>
      <c r="Y88" s="1">
        <v>157.4</v>
      </c>
      <c r="Z88" s="1">
        <v>172.4</v>
      </c>
      <c r="AA88" s="1"/>
      <c r="AB88" s="1">
        <f t="shared" si="40"/>
        <v>184.88400000000001</v>
      </c>
      <c r="AC88" s="6">
        <v>22</v>
      </c>
      <c r="AD88" s="10">
        <f t="shared" si="41"/>
        <v>60</v>
      </c>
      <c r="AE88" s="1">
        <f t="shared" si="42"/>
        <v>184.8</v>
      </c>
      <c r="AF88" s="1">
        <f>VLOOKUP(A88,[1]Sheet!$A:$AG,32,0)</f>
        <v>12</v>
      </c>
      <c r="AG88" s="1">
        <f>VLOOKUP(A88,[1]Sheet!$A:$AG,33,0)</f>
        <v>84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8" xr:uid="{13BB80C6-A83D-45D5-A2DB-BCCDE7729AC7}">
    <sortState xmlns:xlrd2="http://schemas.microsoft.com/office/spreadsheetml/2017/richdata2" ref="A10:AG80">
      <sortCondition ref="P3:P88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2024-08-08T09:50:41Z</dcterms:created>
  <dcterms:modified xsi:type="dcterms:W3CDTF">2024-08-09T09:25:54Z</dcterms:modified>
</cp:coreProperties>
</file>