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ЗПФ филиалы\"/>
    </mc:Choice>
  </mc:AlternateContent>
  <xr:revisionPtr revIDLastSave="0" documentId="13_ncr:1_{A44EDECC-0E5C-4640-A931-8412F581FA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5" i="1" l="1"/>
  <c r="AH74" i="1"/>
  <c r="AH73" i="1"/>
  <c r="AH72" i="1"/>
  <c r="AH71" i="1"/>
  <c r="AH68" i="1"/>
  <c r="AH67" i="1"/>
  <c r="AH66" i="1"/>
  <c r="AH65" i="1"/>
  <c r="AH64" i="1"/>
  <c r="AH62" i="1"/>
  <c r="AH61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0" i="1"/>
  <c r="AH36" i="1"/>
  <c r="AH30" i="1"/>
  <c r="AH29" i="1"/>
  <c r="AH26" i="1"/>
  <c r="AH23" i="1"/>
  <c r="AH22" i="1"/>
  <c r="AH21" i="1"/>
  <c r="AH20" i="1"/>
  <c r="AH19" i="1"/>
  <c r="AH17" i="1"/>
  <c r="AH15" i="1"/>
  <c r="AH14" i="1"/>
  <c r="AH13" i="1"/>
  <c r="AH10" i="1"/>
  <c r="AH8" i="1"/>
  <c r="AH6" i="1"/>
  <c r="AG5" i="1"/>
  <c r="AH5" i="1" l="1"/>
  <c r="AJ75" i="1"/>
  <c r="AI75" i="1"/>
  <c r="AJ74" i="1"/>
  <c r="AI74" i="1"/>
  <c r="AJ73" i="1"/>
  <c r="AI73" i="1"/>
  <c r="AE73" i="1" s="1"/>
  <c r="R73" i="1" s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E67" i="1" s="1"/>
  <c r="R67" i="1" s="1"/>
  <c r="AJ66" i="1"/>
  <c r="AI66" i="1"/>
  <c r="AE66" i="1" s="1"/>
  <c r="R66" i="1" s="1"/>
  <c r="AJ65" i="1"/>
  <c r="AI65" i="1"/>
  <c r="AJ64" i="1"/>
  <c r="AI64" i="1"/>
  <c r="AE64" i="1" s="1"/>
  <c r="R64" i="1" s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E55" i="1" s="1"/>
  <c r="R55" i="1" s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E43" i="1" s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7" i="1"/>
  <c r="AI27" i="1"/>
  <c r="AJ26" i="1"/>
  <c r="AI26" i="1"/>
  <c r="AE26" i="1" s="1"/>
  <c r="R26" i="1" s="1"/>
  <c r="AJ25" i="1"/>
  <c r="AI25" i="1"/>
  <c r="AJ24" i="1"/>
  <c r="AI24" i="1"/>
  <c r="AJ23" i="1"/>
  <c r="AI23" i="1"/>
  <c r="AJ22" i="1"/>
  <c r="AI22" i="1"/>
  <c r="AJ21" i="1"/>
  <c r="AI21" i="1"/>
  <c r="AE21" i="1" s="1"/>
  <c r="R21" i="1" s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E15" i="1" s="1"/>
  <c r="R15" i="1" s="1"/>
  <c r="AJ14" i="1"/>
  <c r="AI14" i="1"/>
  <c r="AE14" i="1" s="1"/>
  <c r="R14" i="1" s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 l="1"/>
  <c r="AI6" i="1"/>
  <c r="AE6" i="1" s="1"/>
  <c r="R6" i="1" s="1"/>
  <c r="F29" i="1"/>
  <c r="E29" i="1"/>
  <c r="AC63" i="1"/>
  <c r="AC7" i="1" l="1"/>
  <c r="AC9" i="1"/>
  <c r="AC11" i="1"/>
  <c r="AC12" i="1"/>
  <c r="AC14" i="1"/>
  <c r="AC16" i="1"/>
  <c r="AC18" i="1"/>
  <c r="AC24" i="1"/>
  <c r="AC25" i="1"/>
  <c r="AC26" i="1"/>
  <c r="AC27" i="1"/>
  <c r="AC28" i="1"/>
  <c r="AC31" i="1"/>
  <c r="AC32" i="1"/>
  <c r="AC33" i="1"/>
  <c r="AC34" i="1"/>
  <c r="AC35" i="1"/>
  <c r="AC37" i="1"/>
  <c r="AC38" i="1"/>
  <c r="AC39" i="1"/>
  <c r="AC41" i="1"/>
  <c r="AC42" i="1"/>
  <c r="AC58" i="1"/>
  <c r="AC59" i="1"/>
  <c r="AC60" i="1"/>
  <c r="AC69" i="1"/>
  <c r="AC70" i="1"/>
  <c r="P7" i="1"/>
  <c r="P8" i="1"/>
  <c r="P9" i="1"/>
  <c r="P10" i="1"/>
  <c r="P11" i="1"/>
  <c r="P12" i="1"/>
  <c r="P13" i="1"/>
  <c r="Q13" i="1" s="1"/>
  <c r="AE13" i="1" s="1"/>
  <c r="R13" i="1" s="1"/>
  <c r="P14" i="1"/>
  <c r="P15" i="1"/>
  <c r="P16" i="1"/>
  <c r="P17" i="1"/>
  <c r="Q17" i="1" s="1"/>
  <c r="AE17" i="1" s="1"/>
  <c r="R17" i="1" s="1"/>
  <c r="P18" i="1"/>
  <c r="P19" i="1"/>
  <c r="P20" i="1"/>
  <c r="Q20" i="1" s="1"/>
  <c r="AE20" i="1" s="1"/>
  <c r="R20" i="1" s="1"/>
  <c r="P21" i="1"/>
  <c r="P22" i="1"/>
  <c r="Q22" i="1" s="1"/>
  <c r="AE22" i="1" s="1"/>
  <c r="R22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Q48" i="1" s="1"/>
  <c r="AE48" i="1" s="1"/>
  <c r="R48" i="1" s="1"/>
  <c r="P49" i="1"/>
  <c r="P50" i="1"/>
  <c r="Q50" i="1" s="1"/>
  <c r="AE50" i="1" s="1"/>
  <c r="R50" i="1" s="1"/>
  <c r="P51" i="1"/>
  <c r="Q51" i="1" s="1"/>
  <c r="AE51" i="1" s="1"/>
  <c r="R51" i="1" s="1"/>
  <c r="P52" i="1"/>
  <c r="Q52" i="1" s="1"/>
  <c r="AE52" i="1" s="1"/>
  <c r="R52" i="1" s="1"/>
  <c r="P53" i="1"/>
  <c r="P54" i="1"/>
  <c r="Q54" i="1" s="1"/>
  <c r="AE54" i="1" s="1"/>
  <c r="R54" i="1" s="1"/>
  <c r="P55" i="1"/>
  <c r="P56" i="1"/>
  <c r="P57" i="1"/>
  <c r="P58" i="1"/>
  <c r="P59" i="1"/>
  <c r="P60" i="1"/>
  <c r="P61" i="1"/>
  <c r="P62" i="1"/>
  <c r="P63" i="1"/>
  <c r="P64" i="1"/>
  <c r="P65" i="1"/>
  <c r="Q65" i="1" s="1"/>
  <c r="AE65" i="1" s="1"/>
  <c r="R65" i="1" s="1"/>
  <c r="P66" i="1"/>
  <c r="P67" i="1"/>
  <c r="P68" i="1"/>
  <c r="Q68" i="1" s="1"/>
  <c r="AE68" i="1" s="1"/>
  <c r="R68" i="1" s="1"/>
  <c r="P69" i="1"/>
  <c r="P70" i="1"/>
  <c r="P71" i="1"/>
  <c r="P72" i="1"/>
  <c r="P73" i="1"/>
  <c r="P74" i="1"/>
  <c r="P75" i="1"/>
  <c r="P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75" i="1" l="1"/>
  <c r="Q75" i="1"/>
  <c r="AE75" i="1" s="1"/>
  <c r="R75" i="1" s="1"/>
  <c r="U71" i="1"/>
  <c r="Q71" i="1"/>
  <c r="AE71" i="1" s="1"/>
  <c r="R71" i="1" s="1"/>
  <c r="U57" i="1"/>
  <c r="Q57" i="1"/>
  <c r="AE57" i="1" s="1"/>
  <c r="R57" i="1" s="1"/>
  <c r="U53" i="1"/>
  <c r="Q53" i="1"/>
  <c r="AE53" i="1" s="1"/>
  <c r="R53" i="1" s="1"/>
  <c r="U47" i="1"/>
  <c r="Q47" i="1"/>
  <c r="AE47" i="1" s="1"/>
  <c r="R47" i="1" s="1"/>
  <c r="U45" i="1"/>
  <c r="Q45" i="1"/>
  <c r="AE45" i="1" s="1"/>
  <c r="R45" i="1" s="1"/>
  <c r="R43" i="1"/>
  <c r="U43" i="1" s="1"/>
  <c r="Q29" i="1"/>
  <c r="Q23" i="1"/>
  <c r="AE23" i="1" s="1"/>
  <c r="R23" i="1" s="1"/>
  <c r="Q19" i="1"/>
  <c r="Q74" i="1"/>
  <c r="Q72" i="1"/>
  <c r="AE72" i="1" s="1"/>
  <c r="R72" i="1" s="1"/>
  <c r="Q62" i="1"/>
  <c r="Q56" i="1"/>
  <c r="AE56" i="1" s="1"/>
  <c r="R56" i="1" s="1"/>
  <c r="Q46" i="1"/>
  <c r="Q44" i="1"/>
  <c r="AE44" i="1" s="1"/>
  <c r="R44" i="1" s="1"/>
  <c r="Q40" i="1"/>
  <c r="Q36" i="1"/>
  <c r="AE36" i="1" s="1"/>
  <c r="R36" i="1" s="1"/>
  <c r="Q30" i="1"/>
  <c r="Q10" i="1"/>
  <c r="AE10" i="1" s="1"/>
  <c r="R10" i="1" s="1"/>
  <c r="Q8" i="1"/>
  <c r="Q49" i="1"/>
  <c r="AE49" i="1" s="1"/>
  <c r="R49" i="1" s="1"/>
  <c r="Q61" i="1"/>
  <c r="AE61" i="1" s="1"/>
  <c r="R61" i="1" s="1"/>
  <c r="AC52" i="1"/>
  <c r="AC48" i="1"/>
  <c r="AC44" i="1"/>
  <c r="AC20" i="1"/>
  <c r="AC10" i="1"/>
  <c r="AC54" i="1"/>
  <c r="AC50" i="1"/>
  <c r="AC36" i="1"/>
  <c r="AC22" i="1"/>
  <c r="AF73" i="1"/>
  <c r="U73" i="1"/>
  <c r="AF67" i="1"/>
  <c r="U67" i="1"/>
  <c r="AF65" i="1"/>
  <c r="U65" i="1"/>
  <c r="AF55" i="1"/>
  <c r="U55" i="1"/>
  <c r="AF51" i="1"/>
  <c r="U51" i="1"/>
  <c r="AF21" i="1"/>
  <c r="U21" i="1"/>
  <c r="AF15" i="1"/>
  <c r="U15" i="1"/>
  <c r="AF13" i="1"/>
  <c r="U13" i="1"/>
  <c r="AC75" i="1"/>
  <c r="AC73" i="1"/>
  <c r="AC71" i="1"/>
  <c r="AC67" i="1"/>
  <c r="AC65" i="1"/>
  <c r="AF6" i="1"/>
  <c r="AF68" i="1"/>
  <c r="U68" i="1"/>
  <c r="AF66" i="1"/>
  <c r="U66" i="1"/>
  <c r="AF64" i="1"/>
  <c r="U64" i="1"/>
  <c r="AF54" i="1"/>
  <c r="U54" i="1"/>
  <c r="AF52" i="1"/>
  <c r="U52" i="1"/>
  <c r="AF50" i="1"/>
  <c r="U50" i="1"/>
  <c r="AF48" i="1"/>
  <c r="U48" i="1"/>
  <c r="AF26" i="1"/>
  <c r="U26" i="1"/>
  <c r="AF22" i="1"/>
  <c r="U22" i="1"/>
  <c r="AF20" i="1"/>
  <c r="U20" i="1"/>
  <c r="AF14" i="1"/>
  <c r="U14" i="1"/>
  <c r="AC6" i="1"/>
  <c r="AC68" i="1"/>
  <c r="AC66" i="1"/>
  <c r="AC64" i="1"/>
  <c r="AC57" i="1"/>
  <c r="AC55" i="1"/>
  <c r="AC53" i="1"/>
  <c r="AC51" i="1"/>
  <c r="AC47" i="1"/>
  <c r="AC45" i="1"/>
  <c r="AC43" i="1"/>
  <c r="AC29" i="1"/>
  <c r="AC21" i="1"/>
  <c r="AC17" i="1"/>
  <c r="AC15" i="1"/>
  <c r="AC13" i="1"/>
  <c r="V6" i="1"/>
  <c r="V74" i="1"/>
  <c r="V72" i="1"/>
  <c r="U70" i="1"/>
  <c r="V70" i="1"/>
  <c r="V68" i="1"/>
  <c r="V66" i="1"/>
  <c r="V64" i="1"/>
  <c r="V62" i="1"/>
  <c r="U59" i="1"/>
  <c r="V59" i="1"/>
  <c r="V57" i="1"/>
  <c r="V55" i="1"/>
  <c r="V53" i="1"/>
  <c r="V51" i="1"/>
  <c r="V49" i="1"/>
  <c r="V47" i="1"/>
  <c r="V45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V29" i="1"/>
  <c r="U27" i="1"/>
  <c r="V27" i="1"/>
  <c r="U25" i="1"/>
  <c r="V25" i="1"/>
  <c r="V23" i="1"/>
  <c r="V21" i="1"/>
  <c r="V20" i="1"/>
  <c r="U18" i="1"/>
  <c r="V18" i="1"/>
  <c r="U16" i="1"/>
  <c r="V16" i="1"/>
  <c r="V14" i="1"/>
  <c r="U12" i="1"/>
  <c r="V12" i="1"/>
  <c r="V10" i="1"/>
  <c r="V8" i="1"/>
  <c r="V75" i="1"/>
  <c r="V73" i="1"/>
  <c r="V71" i="1"/>
  <c r="U69" i="1"/>
  <c r="V69" i="1"/>
  <c r="V67" i="1"/>
  <c r="V65" i="1"/>
  <c r="U63" i="1"/>
  <c r="V63" i="1"/>
  <c r="V61" i="1"/>
  <c r="U60" i="1"/>
  <c r="V60" i="1"/>
  <c r="U58" i="1"/>
  <c r="V58" i="1"/>
  <c r="V56" i="1"/>
  <c r="V54" i="1"/>
  <c r="V52" i="1"/>
  <c r="V50" i="1"/>
  <c r="V48" i="1"/>
  <c r="V46" i="1"/>
  <c r="V44" i="1"/>
  <c r="U42" i="1"/>
  <c r="V42" i="1"/>
  <c r="V40" i="1"/>
  <c r="U38" i="1"/>
  <c r="V38" i="1"/>
  <c r="V36" i="1"/>
  <c r="U34" i="1"/>
  <c r="V34" i="1"/>
  <c r="U32" i="1"/>
  <c r="V32" i="1"/>
  <c r="V30" i="1"/>
  <c r="U28" i="1"/>
  <c r="V28" i="1"/>
  <c r="V26" i="1"/>
  <c r="U24" i="1"/>
  <c r="V24" i="1"/>
  <c r="V22" i="1"/>
  <c r="V19" i="1"/>
  <c r="V17" i="1"/>
  <c r="V15" i="1"/>
  <c r="V13" i="1"/>
  <c r="U11" i="1"/>
  <c r="V11" i="1"/>
  <c r="U9" i="1"/>
  <c r="V9" i="1"/>
  <c r="U7" i="1"/>
  <c r="V7" i="1"/>
  <c r="K5" i="1"/>
  <c r="P5" i="1"/>
  <c r="AE8" i="1" l="1"/>
  <c r="R8" i="1" s="1"/>
  <c r="AE30" i="1"/>
  <c r="R30" i="1" s="1"/>
  <c r="U30" i="1" s="1"/>
  <c r="AE40" i="1"/>
  <c r="R40" i="1" s="1"/>
  <c r="AE46" i="1"/>
  <c r="R46" i="1" s="1"/>
  <c r="U46" i="1" s="1"/>
  <c r="AE62" i="1"/>
  <c r="R62" i="1" s="1"/>
  <c r="AE74" i="1"/>
  <c r="R74" i="1" s="1"/>
  <c r="U74" i="1" s="1"/>
  <c r="AC74" i="1"/>
  <c r="AC46" i="1"/>
  <c r="AC62" i="1"/>
  <c r="U19" i="1"/>
  <c r="AE19" i="1"/>
  <c r="R19" i="1" s="1"/>
  <c r="U29" i="1"/>
  <c r="AE29" i="1"/>
  <c r="R29" i="1" s="1"/>
  <c r="AF53" i="1"/>
  <c r="AF45" i="1"/>
  <c r="AF71" i="1"/>
  <c r="AF10" i="1"/>
  <c r="U10" i="1"/>
  <c r="AF36" i="1"/>
  <c r="U36" i="1"/>
  <c r="AF44" i="1"/>
  <c r="U44" i="1"/>
  <c r="AF56" i="1"/>
  <c r="U56" i="1"/>
  <c r="AF72" i="1"/>
  <c r="U72" i="1"/>
  <c r="U23" i="1"/>
  <c r="AF23" i="1"/>
  <c r="AC19" i="1"/>
  <c r="AC23" i="1"/>
  <c r="AC72" i="1"/>
  <c r="AF43" i="1"/>
  <c r="AF47" i="1"/>
  <c r="AF57" i="1"/>
  <c r="AF75" i="1"/>
  <c r="AC30" i="1"/>
  <c r="AC40" i="1"/>
  <c r="AC8" i="1"/>
  <c r="AC56" i="1"/>
  <c r="U8" i="1"/>
  <c r="U40" i="1"/>
  <c r="U62" i="1"/>
  <c r="AF19" i="1"/>
  <c r="AF29" i="1"/>
  <c r="AC49" i="1"/>
  <c r="U49" i="1"/>
  <c r="AF49" i="1"/>
  <c r="U17" i="1"/>
  <c r="AF17" i="1"/>
  <c r="AC61" i="1"/>
  <c r="AE5" i="1"/>
  <c r="AF61" i="1"/>
  <c r="U61" i="1"/>
  <c r="Q5" i="1"/>
  <c r="U6" i="1"/>
  <c r="AF74" i="1" l="1"/>
  <c r="AF62" i="1"/>
  <c r="AF46" i="1"/>
  <c r="AF40" i="1"/>
  <c r="AF30" i="1"/>
  <c r="AF8" i="1"/>
  <c r="AC5" i="1"/>
  <c r="AF5" i="1"/>
  <c r="R5" i="1"/>
</calcChain>
</file>

<file path=xl/sharedStrings.xml><?xml version="1.0" encoding="utf-8"?>
<sst xmlns="http://schemas.openxmlformats.org/spreadsheetml/2006/main" count="303" uniqueCount="129">
  <si>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</si>
  <si>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</si>
  <si>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</si>
  <si>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</si>
  <si>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</si>
  <si>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</si>
  <si>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</si>
  <si>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</si>
  <si>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</si>
  <si>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</si>
  <si>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</si>
  <si>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</si>
  <si>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</si>
  <si>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</si>
  <si>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</si>
  <si>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</si>
  <si>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</si>
  <si>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</si>
  <si>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</si>
  <si>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</si>
  <si>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</si>
  <si>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</si>
  <si>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</si>
  <si>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</si>
  <si>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</si>
  <si>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</si>
  <si>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05,08,(2)</t>
  </si>
  <si>
    <t>05,08,(1)</t>
  </si>
  <si>
    <t>08,08,</t>
  </si>
  <si>
    <t>01,08,</t>
  </si>
  <si>
    <t>25,07,</t>
  </si>
  <si>
    <t>18,07,</t>
  </si>
  <si>
    <t>11,07,</t>
  </si>
  <si>
    <t>04,07,</t>
  </si>
  <si>
    <t>Готовые бельмеши сочные с мясом ТМ Горячая штучка 0,3кг зам  ПОКОМ</t>
  </si>
  <si>
    <t>шт</t>
  </si>
  <si>
    <t>матрица</t>
  </si>
  <si>
    <t>новинка (Сарана)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</si>
  <si>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</si>
  <si>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</si>
  <si>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</si>
  <si>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</si>
  <si>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</si>
  <si>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</si>
  <si>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</si>
  <si>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</si>
  <si>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</si>
  <si>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 ТМ Зареченские .  Поком</t>
  </si>
  <si>
    <t>новинка (Сарана) / ротация завода на "мини-шарики"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</si>
  <si>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</si>
  <si>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</si>
  <si>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</si>
  <si>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</si>
  <si>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</si>
  <si>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</si>
  <si>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ТМ Зареченские ТС Зареченские продукты флоу-пак 0,3 кг.  Поком</t>
  </si>
  <si>
    <t>Общий прайс</t>
  </si>
  <si>
    <t>не в матрице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</si>
  <si>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</si>
  <si>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</si>
  <si>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</si>
  <si>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</si>
  <si>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</si>
  <si>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</si>
  <si>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</si>
  <si>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</si>
  <si>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</si>
  <si>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</si>
  <si>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</si>
  <si>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</si>
  <si>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</si>
  <si>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</si>
  <si>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</si>
  <si>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</si>
  <si>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</si>
  <si>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</si>
  <si>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</si>
  <si>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</si>
  <si>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</si>
  <si>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</si>
  <si>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</si>
  <si>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</si>
  <si>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</si>
  <si>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</si>
  <si>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</si>
  <si>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</si>
  <si>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</si>
  <si>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</si>
  <si>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</si>
  <si>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</si>
  <si>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</si>
  <si>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</si>
  <si>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</si>
  <si>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</si>
  <si>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</si>
  <si>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</si>
  <si>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</si>
  <si>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</si>
  <si>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</si>
  <si>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</si>
  <si>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</si>
  <si>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</si>
  <si>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</si>
  <si>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разовый заказ</t>
  </si>
  <si>
    <t>заказ Майба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</si>
  <si>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</si>
  <si>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</si>
  <si>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</si>
  <si>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</si>
  <si>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</si>
  <si>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</si>
  <si>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19,07,24 Алешин +100кг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</si>
  <si>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</si>
  <si>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</si>
  <si>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</si>
  <si>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</si>
  <si>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</si>
  <si>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</si>
  <si>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</si>
  <si>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</si>
  <si>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</si>
  <si>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</si>
  <si>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</si>
  <si>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</si>
  <si>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</si>
  <si>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</si>
  <si>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</si>
  <si>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12,08,(2)</t>
  </si>
  <si>
    <t>12,08,(1)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</si>
</sst>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6" fillId="6" borderId="1" xfId="1" applyNumberFormat="1" applyFont="1" applyFill="1"/>
    <xf numFmtId="164" fontId="7" fillId="6" borderId="1" xfId="1" applyNumberFormat="1" applyFont="1" applyFill="1"/>
    <xf numFmtId="164" fontId="5" fillId="7" borderId="1" xfId="1" applyNumberFormat="1" applyFont="1" applyFill="1"/>
    <xf numFmtId="164" fontId="5" fillId="7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01,08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заказ кор.</v>
          </cell>
          <cell r="AH3" t="str">
            <v>ВЕС</v>
          </cell>
          <cell r="AI3" t="str">
            <v>ряд</v>
          </cell>
          <cell r="AJ3" t="str">
            <v>паллет</v>
          </cell>
        </row>
        <row r="4">
          <cell r="N4" t="str">
            <v>29,07,</v>
          </cell>
          <cell r="O4" t="str">
            <v>перемещение</v>
          </cell>
          <cell r="P4" t="str">
            <v>01,08,</v>
          </cell>
          <cell r="W4" t="str">
            <v>25,07,</v>
          </cell>
          <cell r="X4" t="str">
            <v>18,07,</v>
          </cell>
          <cell r="Y4" t="str">
            <v>11,07,</v>
          </cell>
          <cell r="Z4" t="str">
            <v>04,07,</v>
          </cell>
          <cell r="AA4" t="str">
            <v>27,06,</v>
          </cell>
          <cell r="AE4" t="str">
            <v>05,08,(2)</v>
          </cell>
          <cell r="AG4" t="str">
            <v>05,08,(1)</v>
          </cell>
        </row>
        <row r="5">
          <cell r="E5">
            <v>19709.599999999999</v>
          </cell>
          <cell r="F5">
            <v>18651.3</v>
          </cell>
          <cell r="J5">
            <v>20222.500000000004</v>
          </cell>
          <cell r="K5">
            <v>-512.89999999999986</v>
          </cell>
          <cell r="L5">
            <v>0</v>
          </cell>
          <cell r="M5">
            <v>0</v>
          </cell>
          <cell r="N5">
            <v>26416.799999999999</v>
          </cell>
          <cell r="O5">
            <v>1440</v>
          </cell>
          <cell r="P5">
            <v>3941.9200000000005</v>
          </cell>
          <cell r="Q5">
            <v>13574.460000000001</v>
          </cell>
          <cell r="R5">
            <v>14192</v>
          </cell>
          <cell r="S5">
            <v>0</v>
          </cell>
          <cell r="W5">
            <v>4382.3</v>
          </cell>
          <cell r="X5">
            <v>4134.119999999999</v>
          </cell>
          <cell r="Y5">
            <v>2928.2599999999998</v>
          </cell>
          <cell r="Z5">
            <v>3840.5799999999995</v>
          </cell>
          <cell r="AA5">
            <v>4206.26</v>
          </cell>
          <cell r="AC5">
            <v>9444.8900000000012</v>
          </cell>
          <cell r="AE5">
            <v>1188</v>
          </cell>
          <cell r="AF5">
            <v>5791.28</v>
          </cell>
          <cell r="AG5">
            <v>752</v>
          </cell>
          <cell r="AH5">
            <v>3990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168</v>
          </cell>
          <cell r="E6">
            <v>174</v>
          </cell>
          <cell r="F6">
            <v>-6</v>
          </cell>
          <cell r="G6">
            <v>0.3</v>
          </cell>
          <cell r="H6" t="e">
            <v>#N/A</v>
          </cell>
          <cell r="I6" t="str">
            <v>матрица</v>
          </cell>
          <cell r="J6">
            <v>185</v>
          </cell>
          <cell r="K6">
            <v>-11</v>
          </cell>
          <cell r="N6">
            <v>0</v>
          </cell>
          <cell r="P6">
            <v>34.799999999999997</v>
          </cell>
          <cell r="Q6">
            <v>354</v>
          </cell>
          <cell r="R6">
            <v>336</v>
          </cell>
          <cell r="U6">
            <v>9.4827586206896566</v>
          </cell>
          <cell r="V6">
            <v>-0.17241379310344829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 t="str">
            <v>новинка (Сарана)</v>
          </cell>
          <cell r="AC6">
            <v>106.2</v>
          </cell>
          <cell r="AD6">
            <v>12</v>
          </cell>
          <cell r="AE6">
            <v>28</v>
          </cell>
          <cell r="AF6">
            <v>100.8</v>
          </cell>
          <cell r="AH6">
            <v>0</v>
          </cell>
          <cell r="AI6">
            <v>14</v>
          </cell>
          <cell r="AJ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 t="e">
            <v>#N/A</v>
          </cell>
          <cell r="I7" t="str">
            <v>матрица</v>
          </cell>
          <cell r="K7">
            <v>0</v>
          </cell>
          <cell r="P7">
            <v>0</v>
          </cell>
          <cell r="U7" t="e">
            <v>#DIV/0!</v>
          </cell>
          <cell r="V7" t="e">
            <v>#DIV/0!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str">
            <v>нет потребности</v>
          </cell>
          <cell r="AC7">
            <v>0</v>
          </cell>
          <cell r="AD7">
            <v>0</v>
          </cell>
          <cell r="AH7">
            <v>0</v>
          </cell>
          <cell r="AI7">
            <v>14</v>
          </cell>
          <cell r="AJ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17</v>
          </cell>
          <cell r="D8">
            <v>1682</v>
          </cell>
          <cell r="E8">
            <v>1183</v>
          </cell>
          <cell r="F8">
            <v>497</v>
          </cell>
          <cell r="G8">
            <v>0.3</v>
          </cell>
          <cell r="H8">
            <v>180</v>
          </cell>
          <cell r="I8" t="str">
            <v>матрица</v>
          </cell>
          <cell r="J8">
            <v>1160</v>
          </cell>
          <cell r="K8">
            <v>23</v>
          </cell>
          <cell r="N8">
            <v>1848</v>
          </cell>
          <cell r="P8">
            <v>236.6</v>
          </cell>
          <cell r="Q8">
            <v>967.40000000000009</v>
          </cell>
          <cell r="R8">
            <v>1008</v>
          </cell>
          <cell r="U8">
            <v>14.171597633136095</v>
          </cell>
          <cell r="V8">
            <v>9.9112426035502956</v>
          </cell>
          <cell r="W8">
            <v>248</v>
          </cell>
          <cell r="X8">
            <v>213.4</v>
          </cell>
          <cell r="Y8">
            <v>166.8</v>
          </cell>
          <cell r="Z8">
            <v>179.4</v>
          </cell>
          <cell r="AA8">
            <v>228.6</v>
          </cell>
          <cell r="AC8">
            <v>290.22000000000003</v>
          </cell>
          <cell r="AD8">
            <v>12</v>
          </cell>
          <cell r="AE8">
            <v>84</v>
          </cell>
          <cell r="AF8">
            <v>302.39999999999998</v>
          </cell>
          <cell r="AH8">
            <v>0</v>
          </cell>
          <cell r="AI8">
            <v>14</v>
          </cell>
          <cell r="AJ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 t="e">
            <v>#N/A</v>
          </cell>
          <cell r="I9" t="str">
            <v>матрица</v>
          </cell>
          <cell r="K9">
            <v>0</v>
          </cell>
          <cell r="P9">
            <v>0</v>
          </cell>
          <cell r="U9" t="e">
            <v>#DIV/0!</v>
          </cell>
          <cell r="V9" t="e">
            <v>#DIV/0!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str">
            <v>нет потребности</v>
          </cell>
          <cell r="AC9">
            <v>0</v>
          </cell>
          <cell r="AD9">
            <v>0</v>
          </cell>
          <cell r="AH9">
            <v>0</v>
          </cell>
          <cell r="AI9">
            <v>14</v>
          </cell>
          <cell r="AJ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691</v>
          </cell>
          <cell r="D10">
            <v>1689</v>
          </cell>
          <cell r="E10">
            <v>1409</v>
          </cell>
          <cell r="F10">
            <v>565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1384</v>
          </cell>
          <cell r="K10">
            <v>25</v>
          </cell>
          <cell r="N10">
            <v>2688</v>
          </cell>
          <cell r="P10">
            <v>281.8</v>
          </cell>
          <cell r="Q10">
            <v>692.20000000000027</v>
          </cell>
          <cell r="R10">
            <v>672</v>
          </cell>
          <cell r="U10">
            <v>13.92831795599716</v>
          </cell>
          <cell r="V10">
            <v>11.543647977288856</v>
          </cell>
          <cell r="W10">
            <v>334.6</v>
          </cell>
          <cell r="X10">
            <v>257.39999999999998</v>
          </cell>
          <cell r="Y10">
            <v>196</v>
          </cell>
          <cell r="Z10">
            <v>274.2</v>
          </cell>
          <cell r="AA10">
            <v>279</v>
          </cell>
          <cell r="AC10">
            <v>207.66000000000008</v>
          </cell>
          <cell r="AD10">
            <v>12</v>
          </cell>
          <cell r="AE10">
            <v>56</v>
          </cell>
          <cell r="AF10">
            <v>201.6</v>
          </cell>
          <cell r="AH10">
            <v>0</v>
          </cell>
          <cell r="AI10">
            <v>14</v>
          </cell>
          <cell r="AJ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 t="e">
            <v>#N/A</v>
          </cell>
          <cell r="I11" t="str">
            <v>матрица</v>
          </cell>
          <cell r="K11">
            <v>0</v>
          </cell>
          <cell r="P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>нет потребности</v>
          </cell>
          <cell r="AC11">
            <v>0</v>
          </cell>
          <cell r="AD11">
            <v>0</v>
          </cell>
          <cell r="AH11">
            <v>0</v>
          </cell>
          <cell r="AI11">
            <v>14</v>
          </cell>
          <cell r="AJ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 t="e">
            <v>#N/A</v>
          </cell>
          <cell r="I12" t="str">
            <v>матрица</v>
          </cell>
          <cell r="K12">
            <v>0</v>
          </cell>
          <cell r="P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>нет потребности</v>
          </cell>
          <cell r="AC12">
            <v>0</v>
          </cell>
          <cell r="AD12">
            <v>0</v>
          </cell>
          <cell r="AH12">
            <v>0</v>
          </cell>
          <cell r="AI12">
            <v>14</v>
          </cell>
          <cell r="AJ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253</v>
          </cell>
          <cell r="D13">
            <v>132</v>
          </cell>
          <cell r="E13">
            <v>242</v>
          </cell>
          <cell r="F13">
            <v>99</v>
          </cell>
          <cell r="G13">
            <v>1</v>
          </cell>
          <cell r="H13">
            <v>180</v>
          </cell>
          <cell r="I13" t="str">
            <v>матрица</v>
          </cell>
          <cell r="J13">
            <v>239.5</v>
          </cell>
          <cell r="K13">
            <v>2.5</v>
          </cell>
          <cell r="N13">
            <v>264</v>
          </cell>
          <cell r="P13">
            <v>48.4</v>
          </cell>
          <cell r="Q13">
            <v>314.60000000000002</v>
          </cell>
          <cell r="R13">
            <v>330</v>
          </cell>
          <cell r="U13">
            <v>14.318181818181818</v>
          </cell>
          <cell r="V13">
            <v>7.5</v>
          </cell>
          <cell r="W13">
            <v>42.9</v>
          </cell>
          <cell r="X13">
            <v>39.6</v>
          </cell>
          <cell r="Y13">
            <v>37.299999999999997</v>
          </cell>
          <cell r="Z13">
            <v>39.6</v>
          </cell>
          <cell r="AA13">
            <v>36.299999999999997</v>
          </cell>
          <cell r="AC13">
            <v>314.60000000000002</v>
          </cell>
          <cell r="AD13">
            <v>5.5</v>
          </cell>
          <cell r="AE13">
            <v>0</v>
          </cell>
          <cell r="AF13">
            <v>0</v>
          </cell>
          <cell r="AG13">
            <v>60</v>
          </cell>
          <cell r="AH13">
            <v>330</v>
          </cell>
          <cell r="AI13">
            <v>12</v>
          </cell>
          <cell r="AJ13">
            <v>84</v>
          </cell>
        </row>
        <row r="14">
          <cell r="A14" t="str">
            <v>Жар-боллы с курочкой и сыром ТМ Зареченские .  Поком</v>
          </cell>
          <cell r="B14" t="str">
            <v>кг</v>
          </cell>
          <cell r="D14">
            <v>84</v>
          </cell>
          <cell r="E14">
            <v>81</v>
          </cell>
          <cell r="F14">
            <v>3</v>
          </cell>
          <cell r="G14">
            <v>1</v>
          </cell>
          <cell r="H14" t="e">
            <v>#N/A</v>
          </cell>
          <cell r="I14" t="str">
            <v>матрица</v>
          </cell>
          <cell r="J14">
            <v>117</v>
          </cell>
          <cell r="K14">
            <v>-36</v>
          </cell>
          <cell r="N14">
            <v>0</v>
          </cell>
          <cell r="P14">
            <v>16.2</v>
          </cell>
          <cell r="Q14">
            <v>159</v>
          </cell>
          <cell r="R14">
            <v>168</v>
          </cell>
          <cell r="U14">
            <v>10.555555555555555</v>
          </cell>
          <cell r="V14">
            <v>0.1851851851851852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 (Сарана) / ротация завода на "мини-шарики"</v>
          </cell>
          <cell r="AC14">
            <v>159</v>
          </cell>
          <cell r="AD14">
            <v>3</v>
          </cell>
          <cell r="AE14">
            <v>56</v>
          </cell>
          <cell r="AF14">
            <v>168</v>
          </cell>
          <cell r="AH14">
            <v>0</v>
          </cell>
          <cell r="AI14">
            <v>14</v>
          </cell>
          <cell r="AJ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96.2</v>
          </cell>
          <cell r="E15">
            <v>7.4</v>
          </cell>
          <cell r="F15">
            <v>88.8</v>
          </cell>
          <cell r="G15">
            <v>1</v>
          </cell>
          <cell r="H15">
            <v>180</v>
          </cell>
          <cell r="I15" t="str">
            <v>матрица</v>
          </cell>
          <cell r="J15">
            <v>6.7</v>
          </cell>
          <cell r="K15">
            <v>0.70000000000000018</v>
          </cell>
          <cell r="N15">
            <v>0</v>
          </cell>
          <cell r="P15">
            <v>1.48</v>
          </cell>
          <cell r="R15">
            <v>0</v>
          </cell>
          <cell r="U15">
            <v>60</v>
          </cell>
          <cell r="V15">
            <v>60</v>
          </cell>
          <cell r="W15">
            <v>0</v>
          </cell>
          <cell r="X15">
            <v>0.6</v>
          </cell>
          <cell r="Y15">
            <v>0</v>
          </cell>
          <cell r="Z15">
            <v>3.7</v>
          </cell>
          <cell r="AA15">
            <v>4.4400000000000004</v>
          </cell>
          <cell r="AB15" t="str">
            <v>нужно увеличить продажи</v>
          </cell>
          <cell r="AC15">
            <v>0</v>
          </cell>
          <cell r="AD15">
            <v>3.7</v>
          </cell>
          <cell r="AE15">
            <v>0</v>
          </cell>
          <cell r="AF15">
            <v>0</v>
          </cell>
          <cell r="AH15">
            <v>0</v>
          </cell>
          <cell r="AI15">
            <v>14</v>
          </cell>
          <cell r="AJ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P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  <cell r="Z16">
            <v>8.879999999999999</v>
          </cell>
          <cell r="AA16">
            <v>7.4</v>
          </cell>
          <cell r="AB16" t="str">
            <v>нет потребности</v>
          </cell>
          <cell r="AC16">
            <v>0</v>
          </cell>
          <cell r="AD16">
            <v>0</v>
          </cell>
          <cell r="AH16">
            <v>0</v>
          </cell>
          <cell r="AI16">
            <v>14</v>
          </cell>
          <cell r="AJ16">
            <v>126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G17">
            <v>0.25</v>
          </cell>
          <cell r="H17" t="e">
            <v>#N/A</v>
          </cell>
          <cell r="I17" t="str">
            <v>матрица</v>
          </cell>
          <cell r="K17">
            <v>0</v>
          </cell>
          <cell r="N17">
            <v>504</v>
          </cell>
          <cell r="P17">
            <v>0</v>
          </cell>
          <cell r="R17">
            <v>0</v>
          </cell>
          <cell r="U17" t="e">
            <v>#DIV/0!</v>
          </cell>
          <cell r="V17" t="e">
            <v>#DIV/0!</v>
          </cell>
          <cell r="W17">
            <v>32.799999999999997</v>
          </cell>
          <cell r="X17">
            <v>0</v>
          </cell>
          <cell r="Y17">
            <v>0</v>
          </cell>
          <cell r="Z17">
            <v>4.8</v>
          </cell>
          <cell r="AA17">
            <v>0</v>
          </cell>
          <cell r="AB17" t="str">
            <v>новинка (Сарана)</v>
          </cell>
          <cell r="AC17">
            <v>0</v>
          </cell>
          <cell r="AD17">
            <v>12</v>
          </cell>
          <cell r="AE17">
            <v>0</v>
          </cell>
          <cell r="AF17">
            <v>0</v>
          </cell>
          <cell r="AH17">
            <v>0</v>
          </cell>
          <cell r="AI17">
            <v>14</v>
          </cell>
          <cell r="AJ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P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нет потребности</v>
          </cell>
          <cell r="AC18">
            <v>0</v>
          </cell>
          <cell r="AD18">
            <v>0</v>
          </cell>
          <cell r="AH18">
            <v>0</v>
          </cell>
          <cell r="AI18">
            <v>14</v>
          </cell>
          <cell r="AJ18">
            <v>70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118.4</v>
          </cell>
          <cell r="D19">
            <v>114.7</v>
          </cell>
          <cell r="E19">
            <v>181.9</v>
          </cell>
          <cell r="F19">
            <v>3.1</v>
          </cell>
          <cell r="G19">
            <v>1</v>
          </cell>
          <cell r="H19">
            <v>180</v>
          </cell>
          <cell r="I19" t="str">
            <v>матрица</v>
          </cell>
          <cell r="J19">
            <v>244.6</v>
          </cell>
          <cell r="K19">
            <v>-62.699999999999989</v>
          </cell>
          <cell r="N19">
            <v>310.8</v>
          </cell>
          <cell r="P19">
            <v>36.380000000000003</v>
          </cell>
          <cell r="Q19">
            <v>195.42000000000004</v>
          </cell>
          <cell r="R19">
            <v>207.20000000000002</v>
          </cell>
          <cell r="U19">
            <v>14.323804288070368</v>
          </cell>
          <cell r="V19">
            <v>8.6283672347443652</v>
          </cell>
          <cell r="W19">
            <v>61.42</v>
          </cell>
          <cell r="X19">
            <v>60.64</v>
          </cell>
          <cell r="Y19">
            <v>48.84</v>
          </cell>
          <cell r="Z19">
            <v>56.48</v>
          </cell>
          <cell r="AA19">
            <v>69.56</v>
          </cell>
          <cell r="AC19">
            <v>195.42000000000004</v>
          </cell>
          <cell r="AD19">
            <v>3.7</v>
          </cell>
          <cell r="AE19">
            <v>56</v>
          </cell>
          <cell r="AF19">
            <v>207.20000000000002</v>
          </cell>
          <cell r="AH19">
            <v>0</v>
          </cell>
          <cell r="AI19">
            <v>14</v>
          </cell>
          <cell r="AJ19">
            <v>126</v>
          </cell>
        </row>
        <row r="20">
          <cell r="A20" t="str">
            <v>Мини-сосиски в тесте ТМ Зареченские ТС Зареченские продукты флоу-пак 0,3 кг.  Поком</v>
          </cell>
          <cell r="B20" t="str">
            <v>шт</v>
          </cell>
          <cell r="D20">
            <v>126</v>
          </cell>
          <cell r="E20">
            <v>42</v>
          </cell>
          <cell r="F20">
            <v>84</v>
          </cell>
          <cell r="G20">
            <v>0.3</v>
          </cell>
          <cell r="H20">
            <v>180</v>
          </cell>
          <cell r="I20" t="str">
            <v>Общий прайс</v>
          </cell>
          <cell r="J20">
            <v>45</v>
          </cell>
          <cell r="K20">
            <v>-3</v>
          </cell>
          <cell r="N20">
            <v>0</v>
          </cell>
          <cell r="P20">
            <v>8.4</v>
          </cell>
          <cell r="Q20">
            <v>84</v>
          </cell>
          <cell r="R20">
            <v>126</v>
          </cell>
          <cell r="U20">
            <v>25</v>
          </cell>
          <cell r="V20">
            <v>10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C20">
            <v>25.2</v>
          </cell>
          <cell r="AD20">
            <v>9</v>
          </cell>
          <cell r="AE20">
            <v>14</v>
          </cell>
          <cell r="AF20">
            <v>37.799999999999997</v>
          </cell>
          <cell r="AH20">
            <v>0</v>
          </cell>
          <cell r="AI20">
            <v>14</v>
          </cell>
          <cell r="AJ20">
            <v>126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C21">
            <v>1.8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1.8</v>
          </cell>
          <cell r="K21">
            <v>-1.8</v>
          </cell>
          <cell r="P21">
            <v>0</v>
          </cell>
          <cell r="U21" t="e">
            <v>#DIV/0!</v>
          </cell>
          <cell r="V21" t="e">
            <v>#DIV/0!</v>
          </cell>
          <cell r="W21">
            <v>1.8</v>
          </cell>
          <cell r="X21">
            <v>4.68</v>
          </cell>
          <cell r="Y21">
            <v>2.16</v>
          </cell>
          <cell r="Z21">
            <v>3.96</v>
          </cell>
          <cell r="AA21">
            <v>3.62</v>
          </cell>
          <cell r="AB21" t="str">
            <v>завод вывел из производства</v>
          </cell>
          <cell r="AC21">
            <v>0</v>
          </cell>
          <cell r="AD21">
            <v>0</v>
          </cell>
          <cell r="AH21">
            <v>0</v>
          </cell>
        </row>
        <row r="22">
          <cell r="A22" t="str">
            <v>Мини-чебуречки с мясом  ТМ Зареченские ТС Зареченские продукты флоу-пак 0,3 кг.  Поком</v>
          </cell>
          <cell r="B22" t="str">
            <v>шт</v>
          </cell>
          <cell r="D22">
            <v>162</v>
          </cell>
          <cell r="E22">
            <v>56</v>
          </cell>
          <cell r="F22">
            <v>106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50</v>
          </cell>
          <cell r="K22">
            <v>6</v>
          </cell>
          <cell r="N22">
            <v>0</v>
          </cell>
          <cell r="P22">
            <v>11.2</v>
          </cell>
          <cell r="Q22">
            <v>118</v>
          </cell>
          <cell r="R22">
            <v>162</v>
          </cell>
          <cell r="U22">
            <v>23.928571428571431</v>
          </cell>
          <cell r="V22">
            <v>9.4642857142857153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C22">
            <v>35.4</v>
          </cell>
          <cell r="AD22">
            <v>9</v>
          </cell>
          <cell r="AE22">
            <v>18</v>
          </cell>
          <cell r="AF22">
            <v>48.6</v>
          </cell>
          <cell r="AH22">
            <v>0</v>
          </cell>
          <cell r="AI22">
            <v>18</v>
          </cell>
          <cell r="AJ22">
            <v>234</v>
          </cell>
        </row>
        <row r="23">
          <cell r="A23" t="str">
            <v>Мини-чебуречки с сыром и ветчиной  ТМ Зареченские ТС Зареченские продукты флоу-пак 0,3 кг.  Поком</v>
          </cell>
          <cell r="B23" t="str">
            <v>шт</v>
          </cell>
          <cell r="D23">
            <v>162</v>
          </cell>
          <cell r="E23">
            <v>44</v>
          </cell>
          <cell r="F23">
            <v>118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41</v>
          </cell>
          <cell r="K23">
            <v>3</v>
          </cell>
          <cell r="N23">
            <v>0</v>
          </cell>
          <cell r="P23">
            <v>8.8000000000000007</v>
          </cell>
          <cell r="R23">
            <v>0</v>
          </cell>
          <cell r="U23">
            <v>13.409090909090908</v>
          </cell>
          <cell r="V23">
            <v>13.409090909090908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9</v>
          </cell>
          <cell r="AE23">
            <v>0</v>
          </cell>
          <cell r="AF23">
            <v>0</v>
          </cell>
          <cell r="AH23">
            <v>0</v>
          </cell>
          <cell r="AI23">
            <v>18</v>
          </cell>
          <cell r="AJ23">
            <v>234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385</v>
          </cell>
          <cell r="D24">
            <v>1092</v>
          </cell>
          <cell r="E24">
            <v>697</v>
          </cell>
          <cell r="F24">
            <v>577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756</v>
          </cell>
          <cell r="K24">
            <v>-59</v>
          </cell>
          <cell r="N24">
            <v>1596</v>
          </cell>
          <cell r="P24">
            <v>139.4</v>
          </cell>
          <cell r="R24">
            <v>0</v>
          </cell>
          <cell r="U24">
            <v>15.588235294117647</v>
          </cell>
          <cell r="V24">
            <v>15.588235294117647</v>
          </cell>
          <cell r="W24">
            <v>209.4</v>
          </cell>
          <cell r="X24">
            <v>168.6</v>
          </cell>
          <cell r="Y24">
            <v>151.80000000000001</v>
          </cell>
          <cell r="Z24">
            <v>154.19999999999999</v>
          </cell>
          <cell r="AA24">
            <v>202.2</v>
          </cell>
          <cell r="AC24">
            <v>0</v>
          </cell>
          <cell r="AD24">
            <v>6</v>
          </cell>
          <cell r="AE24">
            <v>0</v>
          </cell>
          <cell r="AF24">
            <v>0</v>
          </cell>
          <cell r="AH24">
            <v>0</v>
          </cell>
          <cell r="AI24">
            <v>14</v>
          </cell>
          <cell r="AJ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 t="e">
            <v>#N/A</v>
          </cell>
          <cell r="I25" t="str">
            <v>матрица</v>
          </cell>
          <cell r="J25">
            <v>10</v>
          </cell>
          <cell r="K25">
            <v>-10</v>
          </cell>
          <cell r="P25">
            <v>0</v>
          </cell>
          <cell r="U25" t="e">
            <v>#DIV/0!</v>
          </cell>
          <cell r="V25" t="e">
            <v>#DIV/0!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 t="str">
            <v>нет потребности</v>
          </cell>
          <cell r="AC25">
            <v>0</v>
          </cell>
          <cell r="AD25">
            <v>0</v>
          </cell>
          <cell r="AH25">
            <v>0</v>
          </cell>
          <cell r="AI25">
            <v>14</v>
          </cell>
          <cell r="AJ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 t="e">
            <v>#N/A</v>
          </cell>
          <cell r="I26" t="str">
            <v>матрица</v>
          </cell>
          <cell r="J26">
            <v>10</v>
          </cell>
          <cell r="K26">
            <v>-10</v>
          </cell>
          <cell r="P26">
            <v>0</v>
          </cell>
          <cell r="U26" t="e">
            <v>#DIV/0!</v>
          </cell>
          <cell r="V26" t="e">
            <v>#DIV/0!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str">
            <v>нет потребности</v>
          </cell>
          <cell r="AC26">
            <v>0</v>
          </cell>
          <cell r="AD26">
            <v>0</v>
          </cell>
          <cell r="AH26">
            <v>0</v>
          </cell>
          <cell r="AI26">
            <v>14</v>
          </cell>
          <cell r="AJ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20</v>
          </cell>
          <cell r="D27">
            <v>1800</v>
          </cell>
          <cell r="E27">
            <v>840</v>
          </cell>
          <cell r="F27">
            <v>980</v>
          </cell>
          <cell r="G27">
            <v>1</v>
          </cell>
          <cell r="H27">
            <v>180</v>
          </cell>
          <cell r="I27" t="str">
            <v>матрица</v>
          </cell>
          <cell r="J27">
            <v>903</v>
          </cell>
          <cell r="K27">
            <v>-63</v>
          </cell>
          <cell r="N27">
            <v>0</v>
          </cell>
          <cell r="P27">
            <v>168</v>
          </cell>
          <cell r="Q27">
            <v>1372</v>
          </cell>
          <cell r="R27">
            <v>1368</v>
          </cell>
          <cell r="U27">
            <v>13.976190476190476</v>
          </cell>
          <cell r="V27">
            <v>5.833333333333333</v>
          </cell>
          <cell r="W27">
            <v>52.8</v>
          </cell>
          <cell r="X27">
            <v>151.19999999999999</v>
          </cell>
          <cell r="Y27">
            <v>76.8</v>
          </cell>
          <cell r="Z27">
            <v>93.6</v>
          </cell>
          <cell r="AA27">
            <v>127.2</v>
          </cell>
          <cell r="AC27">
            <v>1372</v>
          </cell>
          <cell r="AD27">
            <v>6</v>
          </cell>
          <cell r="AE27">
            <v>28</v>
          </cell>
          <cell r="AF27">
            <v>168</v>
          </cell>
          <cell r="AG27">
            <v>200</v>
          </cell>
          <cell r="AH27">
            <v>1200</v>
          </cell>
          <cell r="AI27">
            <v>12</v>
          </cell>
          <cell r="AJ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G28">
            <v>0</v>
          </cell>
          <cell r="H28" t="e">
            <v>#N/A</v>
          </cell>
          <cell r="I28" t="str">
            <v>матрица</v>
          </cell>
          <cell r="K28">
            <v>0</v>
          </cell>
          <cell r="P28">
            <v>0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 t="str">
            <v>нет потребности</v>
          </cell>
          <cell r="AC28">
            <v>0</v>
          </cell>
          <cell r="AD28">
            <v>0</v>
          </cell>
          <cell r="AH28">
            <v>0</v>
          </cell>
          <cell r="AI28">
            <v>14</v>
          </cell>
          <cell r="AJ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322</v>
          </cell>
          <cell r="D29">
            <v>1351</v>
          </cell>
          <cell r="E29">
            <v>676</v>
          </cell>
          <cell r="F29">
            <v>813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720</v>
          </cell>
          <cell r="K29">
            <v>-44</v>
          </cell>
          <cell r="P29">
            <v>135.19999999999999</v>
          </cell>
          <cell r="U29">
            <v>6.0133136094674562</v>
          </cell>
          <cell r="V29">
            <v>6.0133136094674562</v>
          </cell>
          <cell r="W29">
            <v>210.8</v>
          </cell>
          <cell r="X29">
            <v>178.8</v>
          </cell>
          <cell r="Y29">
            <v>148.6</v>
          </cell>
          <cell r="Z29">
            <v>144</v>
          </cell>
          <cell r="AA29">
            <v>194</v>
          </cell>
          <cell r="AB29" t="str">
            <v>дубль / не правильно поставлен приход</v>
          </cell>
          <cell r="AC29">
            <v>0</v>
          </cell>
          <cell r="AD29">
            <v>0</v>
          </cell>
          <cell r="AH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D30">
            <v>2</v>
          </cell>
          <cell r="E30">
            <v>684</v>
          </cell>
          <cell r="F30">
            <v>807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6</v>
          </cell>
          <cell r="K30">
            <v>678</v>
          </cell>
          <cell r="N30">
            <v>1512</v>
          </cell>
          <cell r="P30">
            <v>136.80000000000001</v>
          </cell>
          <cell r="R30">
            <v>0</v>
          </cell>
          <cell r="U30">
            <v>16.951754385964911</v>
          </cell>
          <cell r="V30">
            <v>16.951754385964911</v>
          </cell>
          <cell r="W30">
            <v>211.2</v>
          </cell>
          <cell r="X30">
            <v>178.8</v>
          </cell>
          <cell r="Y30">
            <v>148.6</v>
          </cell>
          <cell r="Z30">
            <v>144</v>
          </cell>
          <cell r="AA30">
            <v>194</v>
          </cell>
          <cell r="AB30" t="str">
            <v>есть дубль</v>
          </cell>
          <cell r="AC30">
            <v>0</v>
          </cell>
          <cell r="AD30">
            <v>12</v>
          </cell>
          <cell r="AE30">
            <v>0</v>
          </cell>
          <cell r="AF30">
            <v>0</v>
          </cell>
          <cell r="AH30">
            <v>0</v>
          </cell>
          <cell r="AI30">
            <v>14</v>
          </cell>
          <cell r="AJ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75</v>
          </cell>
          <cell r="D31">
            <v>1355</v>
          </cell>
          <cell r="E31">
            <v>454</v>
          </cell>
          <cell r="F31">
            <v>890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471</v>
          </cell>
          <cell r="K31">
            <v>-17</v>
          </cell>
          <cell r="N31">
            <v>1512</v>
          </cell>
          <cell r="P31">
            <v>90.8</v>
          </cell>
          <cell r="R31">
            <v>0</v>
          </cell>
          <cell r="U31">
            <v>26.453744493392072</v>
          </cell>
          <cell r="V31">
            <v>26.453744493392072</v>
          </cell>
          <cell r="W31">
            <v>139.4</v>
          </cell>
          <cell r="X31">
            <v>148.80000000000001</v>
          </cell>
          <cell r="Y31">
            <v>87</v>
          </cell>
          <cell r="Z31">
            <v>117.2</v>
          </cell>
          <cell r="AA31">
            <v>174.2</v>
          </cell>
          <cell r="AC31">
            <v>0</v>
          </cell>
          <cell r="AD31">
            <v>12</v>
          </cell>
          <cell r="AE31">
            <v>0</v>
          </cell>
          <cell r="AF31">
            <v>0</v>
          </cell>
          <cell r="AH31">
            <v>0</v>
          </cell>
          <cell r="AI31">
            <v>14</v>
          </cell>
          <cell r="AJ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  <cell r="P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нет потребности</v>
          </cell>
          <cell r="AC32">
            <v>0</v>
          </cell>
          <cell r="AD32">
            <v>0</v>
          </cell>
          <cell r="AH32">
            <v>0</v>
          </cell>
          <cell r="AI32">
            <v>14</v>
          </cell>
          <cell r="AJ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P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  <cell r="AC33">
            <v>0</v>
          </cell>
          <cell r="AD33">
            <v>0</v>
          </cell>
          <cell r="AH33">
            <v>0</v>
          </cell>
          <cell r="AI33">
            <v>14</v>
          </cell>
          <cell r="AJ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  <cell r="AC34">
            <v>0</v>
          </cell>
          <cell r="AD34">
            <v>0</v>
          </cell>
          <cell r="AH34">
            <v>0</v>
          </cell>
          <cell r="AI34">
            <v>12</v>
          </cell>
          <cell r="AJ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P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C35">
            <v>0</v>
          </cell>
          <cell r="AD35">
            <v>0</v>
          </cell>
          <cell r="AH35">
            <v>0</v>
          </cell>
          <cell r="AI35">
            <v>12</v>
          </cell>
          <cell r="AJ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P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H36">
            <v>0</v>
          </cell>
          <cell r="AI36">
            <v>12</v>
          </cell>
          <cell r="AJ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697</v>
          </cell>
          <cell r="D37">
            <v>288</v>
          </cell>
          <cell r="E37">
            <v>466</v>
          </cell>
          <cell r="F37">
            <v>433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466</v>
          </cell>
          <cell r="K37">
            <v>0</v>
          </cell>
          <cell r="N37">
            <v>192</v>
          </cell>
          <cell r="P37">
            <v>93.2</v>
          </cell>
          <cell r="Q37">
            <v>679.8</v>
          </cell>
          <cell r="R37">
            <v>672</v>
          </cell>
          <cell r="U37">
            <v>13.916309012875535</v>
          </cell>
          <cell r="V37">
            <v>6.7060085836909868</v>
          </cell>
          <cell r="W37">
            <v>78.2</v>
          </cell>
          <cell r="X37">
            <v>90.6</v>
          </cell>
          <cell r="Y37">
            <v>47.8</v>
          </cell>
          <cell r="Z37">
            <v>90.4</v>
          </cell>
          <cell r="AA37">
            <v>98.4</v>
          </cell>
          <cell r="AC37">
            <v>509.84999999999997</v>
          </cell>
          <cell r="AD37">
            <v>8</v>
          </cell>
          <cell r="AE37">
            <v>84</v>
          </cell>
          <cell r="AF37">
            <v>504</v>
          </cell>
          <cell r="AH37">
            <v>0</v>
          </cell>
          <cell r="AI37">
            <v>12</v>
          </cell>
          <cell r="AJ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P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</v>
          </cell>
          <cell r="AC38">
            <v>0</v>
          </cell>
          <cell r="AD38">
            <v>0</v>
          </cell>
          <cell r="AH38">
            <v>0</v>
          </cell>
          <cell r="AI38">
            <v>12</v>
          </cell>
          <cell r="AJ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P39">
            <v>0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нет потребности</v>
          </cell>
          <cell r="AC39">
            <v>0</v>
          </cell>
          <cell r="AD39">
            <v>0</v>
          </cell>
          <cell r="AH39">
            <v>0</v>
          </cell>
          <cell r="AI39">
            <v>12</v>
          </cell>
          <cell r="AJ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P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нет потребности</v>
          </cell>
          <cell r="AC40">
            <v>0</v>
          </cell>
          <cell r="AD40">
            <v>0</v>
          </cell>
          <cell r="AH40">
            <v>0</v>
          </cell>
          <cell r="AI40">
            <v>12</v>
          </cell>
          <cell r="AJ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208</v>
          </cell>
          <cell r="D41">
            <v>864</v>
          </cell>
          <cell r="E41">
            <v>357</v>
          </cell>
          <cell r="F41">
            <v>628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367</v>
          </cell>
          <cell r="K41">
            <v>-10</v>
          </cell>
          <cell r="N41">
            <v>288</v>
          </cell>
          <cell r="P41">
            <v>71.400000000000006</v>
          </cell>
          <cell r="Q41">
            <v>369.20000000000005</v>
          </cell>
          <cell r="R41">
            <v>384</v>
          </cell>
          <cell r="U41">
            <v>18.207282913165265</v>
          </cell>
          <cell r="V41">
            <v>12.829131652661063</v>
          </cell>
          <cell r="W41">
            <v>93.4</v>
          </cell>
          <cell r="X41">
            <v>102.2</v>
          </cell>
          <cell r="Y41">
            <v>71.2</v>
          </cell>
          <cell r="Z41">
            <v>82</v>
          </cell>
          <cell r="AA41">
            <v>79.8</v>
          </cell>
          <cell r="AC41">
            <v>332.28000000000003</v>
          </cell>
          <cell r="AD41">
            <v>8</v>
          </cell>
          <cell r="AE41">
            <v>48</v>
          </cell>
          <cell r="AF41">
            <v>345.6</v>
          </cell>
          <cell r="AH41">
            <v>0</v>
          </cell>
          <cell r="AI41">
            <v>12</v>
          </cell>
          <cell r="AJ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P42">
            <v>0</v>
          </cell>
          <cell r="U42" t="e">
            <v>#DIV/0!</v>
          </cell>
          <cell r="V42" t="e">
            <v>#DIV/0!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нет потребности</v>
          </cell>
          <cell r="AC42">
            <v>0</v>
          </cell>
          <cell r="AD42">
            <v>0</v>
          </cell>
          <cell r="AH42">
            <v>0</v>
          </cell>
          <cell r="AI42">
            <v>12</v>
          </cell>
          <cell r="AJ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P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 t="str">
            <v>нет потребности</v>
          </cell>
          <cell r="AC43">
            <v>0</v>
          </cell>
          <cell r="AD43">
            <v>0</v>
          </cell>
          <cell r="AH43">
            <v>0</v>
          </cell>
          <cell r="AI43">
            <v>12</v>
          </cell>
          <cell r="AJ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356</v>
          </cell>
          <cell r="D44">
            <v>1248</v>
          </cell>
          <cell r="E44">
            <v>1201</v>
          </cell>
          <cell r="F44">
            <v>262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1244</v>
          </cell>
          <cell r="K44">
            <v>-43</v>
          </cell>
          <cell r="N44">
            <v>1632</v>
          </cell>
          <cell r="O44">
            <v>1440</v>
          </cell>
          <cell r="P44">
            <v>240.2</v>
          </cell>
          <cell r="Q44">
            <v>0</v>
          </cell>
          <cell r="R44">
            <v>0</v>
          </cell>
          <cell r="T44" t="str">
            <v>1440 из Донецка</v>
          </cell>
          <cell r="U44">
            <v>7.8850957535387183</v>
          </cell>
          <cell r="V44">
            <v>7.8850957535387183</v>
          </cell>
          <cell r="W44">
            <v>221.8</v>
          </cell>
          <cell r="X44">
            <v>184.6</v>
          </cell>
          <cell r="Y44">
            <v>87.6</v>
          </cell>
          <cell r="Z44">
            <v>183.4</v>
          </cell>
          <cell r="AA44">
            <v>198.6</v>
          </cell>
          <cell r="AB44" t="str">
            <v>перемещение из Донецка</v>
          </cell>
          <cell r="AC44">
            <v>0</v>
          </cell>
          <cell r="AD44">
            <v>8</v>
          </cell>
          <cell r="AE44">
            <v>0</v>
          </cell>
          <cell r="AF44">
            <v>0</v>
          </cell>
          <cell r="AH44">
            <v>0</v>
          </cell>
          <cell r="AI44">
            <v>12</v>
          </cell>
          <cell r="AJ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267</v>
          </cell>
          <cell r="D45">
            <v>192</v>
          </cell>
          <cell r="E45">
            <v>218</v>
          </cell>
          <cell r="F45">
            <v>196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210</v>
          </cell>
          <cell r="K45">
            <v>8</v>
          </cell>
          <cell r="N45">
            <v>192</v>
          </cell>
          <cell r="P45">
            <v>43.6</v>
          </cell>
          <cell r="Q45">
            <v>222.39999999999998</v>
          </cell>
          <cell r="R45">
            <v>192</v>
          </cell>
          <cell r="U45">
            <v>13.302752293577981</v>
          </cell>
          <cell r="V45">
            <v>8.8990825688073389</v>
          </cell>
          <cell r="W45">
            <v>41</v>
          </cell>
          <cell r="X45">
            <v>49.4</v>
          </cell>
          <cell r="Y45">
            <v>47</v>
          </cell>
          <cell r="Z45">
            <v>51.4</v>
          </cell>
          <cell r="AA45">
            <v>48</v>
          </cell>
          <cell r="AC45">
            <v>95.631999999999991</v>
          </cell>
          <cell r="AD45">
            <v>16</v>
          </cell>
          <cell r="AE45">
            <v>12</v>
          </cell>
          <cell r="AF45">
            <v>82.56</v>
          </cell>
          <cell r="AH45">
            <v>0</v>
          </cell>
          <cell r="AI45">
            <v>12</v>
          </cell>
          <cell r="AJ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1935</v>
          </cell>
          <cell r="D46">
            <v>480</v>
          </cell>
          <cell r="E46">
            <v>1020</v>
          </cell>
          <cell r="F46">
            <v>1250</v>
          </cell>
          <cell r="G46">
            <v>1</v>
          </cell>
          <cell r="H46">
            <v>180</v>
          </cell>
          <cell r="I46" t="str">
            <v>матрица</v>
          </cell>
          <cell r="J46">
            <v>1035</v>
          </cell>
          <cell r="K46">
            <v>-15</v>
          </cell>
          <cell r="N46">
            <v>660</v>
          </cell>
          <cell r="P46">
            <v>204</v>
          </cell>
          <cell r="Q46">
            <v>946</v>
          </cell>
          <cell r="R46">
            <v>960</v>
          </cell>
          <cell r="U46">
            <v>14.068627450980392</v>
          </cell>
          <cell r="V46">
            <v>9.3627450980392162</v>
          </cell>
          <cell r="W46">
            <v>197</v>
          </cell>
          <cell r="X46">
            <v>233</v>
          </cell>
          <cell r="Y46">
            <v>220</v>
          </cell>
          <cell r="Z46">
            <v>268</v>
          </cell>
          <cell r="AA46">
            <v>224</v>
          </cell>
          <cell r="AC46">
            <v>946</v>
          </cell>
          <cell r="AD46">
            <v>5</v>
          </cell>
          <cell r="AE46">
            <v>0</v>
          </cell>
          <cell r="AF46">
            <v>0</v>
          </cell>
          <cell r="AG46">
            <v>192</v>
          </cell>
          <cell r="AH46">
            <v>960</v>
          </cell>
          <cell r="AI46">
            <v>12</v>
          </cell>
          <cell r="AJ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312</v>
          </cell>
          <cell r="D47">
            <v>2790</v>
          </cell>
          <cell r="E47">
            <v>1123</v>
          </cell>
          <cell r="F47">
            <v>1671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1173</v>
          </cell>
          <cell r="K47">
            <v>-50</v>
          </cell>
          <cell r="N47">
            <v>1344</v>
          </cell>
          <cell r="P47">
            <v>224.6</v>
          </cell>
          <cell r="Q47">
            <v>1027.7999999999997</v>
          </cell>
          <cell r="R47">
            <v>1056</v>
          </cell>
          <cell r="U47">
            <v>18.125556544968834</v>
          </cell>
          <cell r="V47">
            <v>13.42386464826358</v>
          </cell>
          <cell r="W47">
            <v>297.8</v>
          </cell>
          <cell r="X47">
            <v>304.39999999999998</v>
          </cell>
          <cell r="Y47">
            <v>187.8</v>
          </cell>
          <cell r="Z47">
            <v>264.39999999999998</v>
          </cell>
          <cell r="AA47">
            <v>306</v>
          </cell>
          <cell r="AC47">
            <v>925.01999999999975</v>
          </cell>
          <cell r="AD47">
            <v>8</v>
          </cell>
          <cell r="AE47">
            <v>132</v>
          </cell>
          <cell r="AF47">
            <v>950.4</v>
          </cell>
          <cell r="AH47">
            <v>0</v>
          </cell>
          <cell r="AI47">
            <v>12</v>
          </cell>
          <cell r="AJ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260</v>
          </cell>
          <cell r="D48">
            <v>384</v>
          </cell>
          <cell r="E48">
            <v>223</v>
          </cell>
          <cell r="F48">
            <v>394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231</v>
          </cell>
          <cell r="K48">
            <v>-8</v>
          </cell>
          <cell r="N48">
            <v>0</v>
          </cell>
          <cell r="P48">
            <v>44.6</v>
          </cell>
          <cell r="Q48">
            <v>319.60000000000002</v>
          </cell>
          <cell r="R48">
            <v>384</v>
          </cell>
          <cell r="U48">
            <v>17.443946188340806</v>
          </cell>
          <cell r="V48">
            <v>8.8340807174887885</v>
          </cell>
          <cell r="W48">
            <v>44.4</v>
          </cell>
          <cell r="X48">
            <v>61.6</v>
          </cell>
          <cell r="Y48">
            <v>55.6</v>
          </cell>
          <cell r="Z48">
            <v>56.6</v>
          </cell>
          <cell r="AA48">
            <v>69.2</v>
          </cell>
          <cell r="AC48">
            <v>137.428</v>
          </cell>
          <cell r="AD48">
            <v>16</v>
          </cell>
          <cell r="AE48">
            <v>24</v>
          </cell>
          <cell r="AF48">
            <v>165.12</v>
          </cell>
          <cell r="AH48">
            <v>0</v>
          </cell>
          <cell r="AI48">
            <v>12</v>
          </cell>
          <cell r="AJ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D49">
            <v>120</v>
          </cell>
          <cell r="E49">
            <v>37</v>
          </cell>
          <cell r="F49">
            <v>83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46</v>
          </cell>
          <cell r="K49">
            <v>-9</v>
          </cell>
          <cell r="N49">
            <v>0</v>
          </cell>
          <cell r="P49">
            <v>7.4</v>
          </cell>
          <cell r="Q49">
            <v>65</v>
          </cell>
          <cell r="R49">
            <v>120</v>
          </cell>
          <cell r="U49">
            <v>27.432432432432432</v>
          </cell>
          <cell r="V49">
            <v>11.216216216216216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 t="str">
            <v>новинка Майба</v>
          </cell>
          <cell r="AC49">
            <v>45.5</v>
          </cell>
          <cell r="AD49">
            <v>10</v>
          </cell>
          <cell r="AE49">
            <v>12</v>
          </cell>
          <cell r="AF49">
            <v>84</v>
          </cell>
          <cell r="AH49">
            <v>0</v>
          </cell>
          <cell r="AI49">
            <v>12</v>
          </cell>
          <cell r="AJ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D50">
            <v>120</v>
          </cell>
          <cell r="E50">
            <v>29</v>
          </cell>
          <cell r="F50">
            <v>91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37</v>
          </cell>
          <cell r="K50">
            <v>-8</v>
          </cell>
          <cell r="N50">
            <v>0</v>
          </cell>
          <cell r="P50">
            <v>5.8</v>
          </cell>
          <cell r="R50">
            <v>0</v>
          </cell>
          <cell r="U50">
            <v>15.689655172413794</v>
          </cell>
          <cell r="V50">
            <v>15.689655172413794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 t="str">
            <v>новинка Майба</v>
          </cell>
          <cell r="AC50">
            <v>0</v>
          </cell>
          <cell r="AD50">
            <v>10</v>
          </cell>
          <cell r="AE50">
            <v>0</v>
          </cell>
          <cell r="AF50">
            <v>0</v>
          </cell>
          <cell r="AH50">
            <v>0</v>
          </cell>
          <cell r="AI50">
            <v>12</v>
          </cell>
          <cell r="AJ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85</v>
          </cell>
          <cell r="E51">
            <v>64</v>
          </cell>
          <cell r="F51">
            <v>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62</v>
          </cell>
          <cell r="K51">
            <v>2</v>
          </cell>
          <cell r="N51">
            <v>96</v>
          </cell>
          <cell r="P51">
            <v>12.8</v>
          </cell>
          <cell r="Q51">
            <v>76.200000000000017</v>
          </cell>
          <cell r="R51">
            <v>96</v>
          </cell>
          <cell r="U51">
            <v>15.546875</v>
          </cell>
          <cell r="V51">
            <v>8.046875</v>
          </cell>
          <cell r="W51">
            <v>5.6</v>
          </cell>
          <cell r="X51">
            <v>7.8</v>
          </cell>
          <cell r="Y51">
            <v>5</v>
          </cell>
          <cell r="Z51">
            <v>2.6</v>
          </cell>
          <cell r="AA51">
            <v>0</v>
          </cell>
          <cell r="AB51" t="str">
            <v>завод не отгрузил</v>
          </cell>
          <cell r="AC51">
            <v>53.340000000000011</v>
          </cell>
          <cell r="AD51">
            <v>8</v>
          </cell>
          <cell r="AE51">
            <v>12</v>
          </cell>
          <cell r="AF51">
            <v>67.199999999999989</v>
          </cell>
          <cell r="AH51">
            <v>0</v>
          </cell>
          <cell r="AI51">
            <v>12</v>
          </cell>
          <cell r="AJ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20</v>
          </cell>
          <cell r="D52">
            <v>99</v>
          </cell>
          <cell r="E52">
            <v>54</v>
          </cell>
          <cell r="F52">
            <v>65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59</v>
          </cell>
          <cell r="K52">
            <v>-5</v>
          </cell>
          <cell r="N52">
            <v>0</v>
          </cell>
          <cell r="P52">
            <v>10.8</v>
          </cell>
          <cell r="Q52">
            <v>86.200000000000017</v>
          </cell>
          <cell r="R52">
            <v>96</v>
          </cell>
          <cell r="U52">
            <v>14.907407407407407</v>
          </cell>
          <cell r="V52">
            <v>6.0185185185185182</v>
          </cell>
          <cell r="W52">
            <v>6</v>
          </cell>
          <cell r="X52">
            <v>5.8</v>
          </cell>
          <cell r="Y52">
            <v>4.2</v>
          </cell>
          <cell r="Z52">
            <v>11.8</v>
          </cell>
          <cell r="AA52">
            <v>10.4</v>
          </cell>
          <cell r="AC52">
            <v>60.340000000000011</v>
          </cell>
          <cell r="AD52">
            <v>8</v>
          </cell>
          <cell r="AE52">
            <v>12</v>
          </cell>
          <cell r="AF52">
            <v>67.199999999999989</v>
          </cell>
          <cell r="AH52">
            <v>0</v>
          </cell>
          <cell r="AI52">
            <v>12</v>
          </cell>
          <cell r="AJ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25</v>
          </cell>
          <cell r="E53">
            <v>20</v>
          </cell>
          <cell r="F53">
            <v>-3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24</v>
          </cell>
          <cell r="K53">
            <v>-4</v>
          </cell>
          <cell r="N53">
            <v>96</v>
          </cell>
          <cell r="P53">
            <v>4</v>
          </cell>
          <cell r="R53">
            <v>0</v>
          </cell>
          <cell r="U53">
            <v>23.25</v>
          </cell>
          <cell r="V53">
            <v>23.25</v>
          </cell>
          <cell r="W53">
            <v>2.4</v>
          </cell>
          <cell r="X53">
            <v>3</v>
          </cell>
          <cell r="Y53">
            <v>3.6</v>
          </cell>
          <cell r="Z53">
            <v>10.6</v>
          </cell>
          <cell r="AA53">
            <v>2.4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H53">
            <v>0</v>
          </cell>
          <cell r="AI53">
            <v>12</v>
          </cell>
          <cell r="AJ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5</v>
          </cell>
          <cell r="D54">
            <v>1248</v>
          </cell>
          <cell r="E54">
            <v>341</v>
          </cell>
          <cell r="F54">
            <v>907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385</v>
          </cell>
          <cell r="K54">
            <v>-44</v>
          </cell>
          <cell r="N54">
            <v>0</v>
          </cell>
          <cell r="P54">
            <v>68.2</v>
          </cell>
          <cell r="Q54">
            <v>184.20000000000005</v>
          </cell>
          <cell r="R54">
            <v>192</v>
          </cell>
          <cell r="U54">
            <v>16.114369501466275</v>
          </cell>
          <cell r="V54">
            <v>13.299120234604105</v>
          </cell>
          <cell r="W54">
            <v>42.6</v>
          </cell>
          <cell r="X54">
            <v>106.2</v>
          </cell>
          <cell r="Y54">
            <v>43.2</v>
          </cell>
          <cell r="Z54">
            <v>74.599999999999994</v>
          </cell>
          <cell r="AA54">
            <v>89.2</v>
          </cell>
          <cell r="AC54">
            <v>128.94000000000003</v>
          </cell>
          <cell r="AD54">
            <v>8</v>
          </cell>
          <cell r="AE54">
            <v>24</v>
          </cell>
          <cell r="AF54">
            <v>134.39999999999998</v>
          </cell>
          <cell r="AH54">
            <v>0</v>
          </cell>
          <cell r="AI54">
            <v>12</v>
          </cell>
          <cell r="AJ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188</v>
          </cell>
          <cell r="D55">
            <v>384</v>
          </cell>
          <cell r="E55">
            <v>263</v>
          </cell>
          <cell r="F55">
            <v>276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263</v>
          </cell>
          <cell r="K55">
            <v>0</v>
          </cell>
          <cell r="N55">
            <v>0</v>
          </cell>
          <cell r="P55">
            <v>52.6</v>
          </cell>
          <cell r="Q55">
            <v>460.4</v>
          </cell>
          <cell r="R55">
            <v>480</v>
          </cell>
          <cell r="U55">
            <v>14.372623574144486</v>
          </cell>
          <cell r="V55">
            <v>5.247148288973384</v>
          </cell>
          <cell r="W55">
            <v>27.6</v>
          </cell>
          <cell r="X55">
            <v>46.6</v>
          </cell>
          <cell r="Y55">
            <v>29</v>
          </cell>
          <cell r="Z55">
            <v>30.2</v>
          </cell>
          <cell r="AA55">
            <v>54.4</v>
          </cell>
          <cell r="AC55">
            <v>414.36</v>
          </cell>
          <cell r="AD55">
            <v>8</v>
          </cell>
          <cell r="AE55">
            <v>60</v>
          </cell>
          <cell r="AF55">
            <v>432</v>
          </cell>
          <cell r="AH55">
            <v>0</v>
          </cell>
          <cell r="AI55">
            <v>12</v>
          </cell>
          <cell r="AJ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595</v>
          </cell>
          <cell r="E56">
            <v>365</v>
          </cell>
          <cell r="F56">
            <v>185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360</v>
          </cell>
          <cell r="K56">
            <v>5</v>
          </cell>
          <cell r="N56">
            <v>0</v>
          </cell>
          <cell r="P56">
            <v>73</v>
          </cell>
          <cell r="Q56">
            <v>837</v>
          </cell>
          <cell r="R56">
            <v>864</v>
          </cell>
          <cell r="U56">
            <v>14.36986301369863</v>
          </cell>
          <cell r="V56">
            <v>2.5342465753424657</v>
          </cell>
          <cell r="W56">
            <v>41.6</v>
          </cell>
          <cell r="X56">
            <v>57.6</v>
          </cell>
          <cell r="Y56">
            <v>22.4</v>
          </cell>
          <cell r="Z56">
            <v>46.4</v>
          </cell>
          <cell r="AA56">
            <v>48.8</v>
          </cell>
          <cell r="AC56">
            <v>753.30000000000007</v>
          </cell>
          <cell r="AD56">
            <v>8</v>
          </cell>
          <cell r="AE56">
            <v>108</v>
          </cell>
          <cell r="AF56">
            <v>777.6</v>
          </cell>
          <cell r="AH56">
            <v>0</v>
          </cell>
          <cell r="AI56">
            <v>12</v>
          </cell>
          <cell r="AJ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495</v>
          </cell>
          <cell r="D57">
            <v>1680</v>
          </cell>
          <cell r="E57">
            <v>1189</v>
          </cell>
          <cell r="F57">
            <v>831</v>
          </cell>
          <cell r="G57">
            <v>1</v>
          </cell>
          <cell r="H57">
            <v>180</v>
          </cell>
          <cell r="I57" t="str">
            <v>матрица</v>
          </cell>
          <cell r="J57">
            <v>1205</v>
          </cell>
          <cell r="K57">
            <v>-16</v>
          </cell>
          <cell r="N57">
            <v>1440</v>
          </cell>
          <cell r="P57">
            <v>237.8</v>
          </cell>
          <cell r="Q57">
            <v>1058.2000000000003</v>
          </cell>
          <cell r="R57">
            <v>1080</v>
          </cell>
          <cell r="U57">
            <v>14.091673675357443</v>
          </cell>
          <cell r="V57">
            <v>9.5500420521446596</v>
          </cell>
          <cell r="W57">
            <v>246</v>
          </cell>
          <cell r="X57">
            <v>232</v>
          </cell>
          <cell r="Y57">
            <v>197</v>
          </cell>
          <cell r="Z57">
            <v>253</v>
          </cell>
          <cell r="AA57">
            <v>218</v>
          </cell>
          <cell r="AC57">
            <v>1058.2000000000003</v>
          </cell>
          <cell r="AD57">
            <v>5</v>
          </cell>
          <cell r="AE57">
            <v>0</v>
          </cell>
          <cell r="AF57">
            <v>0</v>
          </cell>
          <cell r="AG57">
            <v>216</v>
          </cell>
          <cell r="AH57">
            <v>1080</v>
          </cell>
          <cell r="AI57">
            <v>12</v>
          </cell>
          <cell r="AJ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190</v>
          </cell>
          <cell r="D58">
            <v>1923</v>
          </cell>
          <cell r="E58">
            <v>785</v>
          </cell>
          <cell r="F58">
            <v>1135</v>
          </cell>
          <cell r="G58">
            <v>1</v>
          </cell>
          <cell r="H58">
            <v>180</v>
          </cell>
          <cell r="I58" t="str">
            <v>матрица</v>
          </cell>
          <cell r="J58">
            <v>838</v>
          </cell>
          <cell r="K58">
            <v>-53</v>
          </cell>
          <cell r="N58">
            <v>660</v>
          </cell>
          <cell r="P58">
            <v>157</v>
          </cell>
          <cell r="Q58">
            <v>403</v>
          </cell>
          <cell r="R58">
            <v>420</v>
          </cell>
          <cell r="U58">
            <v>14.108280254777069</v>
          </cell>
          <cell r="V58">
            <v>11.433121019108281</v>
          </cell>
          <cell r="W58">
            <v>184.6</v>
          </cell>
          <cell r="X58">
            <v>201</v>
          </cell>
          <cell r="Y58">
            <v>102</v>
          </cell>
          <cell r="Z58">
            <v>166</v>
          </cell>
          <cell r="AA58">
            <v>215</v>
          </cell>
          <cell r="AC58">
            <v>403</v>
          </cell>
          <cell r="AD58">
            <v>5</v>
          </cell>
          <cell r="AE58">
            <v>0</v>
          </cell>
          <cell r="AF58">
            <v>0</v>
          </cell>
          <cell r="AG58">
            <v>84</v>
          </cell>
          <cell r="AH58">
            <v>420</v>
          </cell>
          <cell r="AI58">
            <v>12</v>
          </cell>
          <cell r="AJ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P59">
            <v>0</v>
          </cell>
          <cell r="U59" t="e">
            <v>#DIV/0!</v>
          </cell>
          <cell r="V59" t="e">
            <v>#DIV/0!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 t="str">
            <v>нет потребности</v>
          </cell>
          <cell r="AC59">
            <v>0</v>
          </cell>
          <cell r="AD59">
            <v>0</v>
          </cell>
          <cell r="AH59">
            <v>0</v>
          </cell>
          <cell r="AI59">
            <v>8</v>
          </cell>
          <cell r="AJ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P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нет потребности</v>
          </cell>
          <cell r="AC60">
            <v>0</v>
          </cell>
          <cell r="AD60">
            <v>0</v>
          </cell>
          <cell r="AH60">
            <v>0</v>
          </cell>
          <cell r="AI60">
            <v>6</v>
          </cell>
          <cell r="AJ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P61">
            <v>0</v>
          </cell>
          <cell r="U61" t="e">
            <v>#DIV/0!</v>
          </cell>
          <cell r="V61" t="e">
            <v>#DIV/0!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str">
            <v>нет потребности</v>
          </cell>
          <cell r="AC61">
            <v>0</v>
          </cell>
          <cell r="AD61">
            <v>0</v>
          </cell>
          <cell r="AH61">
            <v>0</v>
          </cell>
          <cell r="AI61">
            <v>6</v>
          </cell>
          <cell r="AJ61">
            <v>72</v>
          </cell>
        </row>
        <row r="62">
          <cell r="A62" t="str">
            <v>Снеки «Хотстеры с сыром» ф/в 0,25 ТМ «Горячая штучка»</v>
          </cell>
          <cell r="B62" t="str">
            <v>шт</v>
          </cell>
          <cell r="G62">
            <v>0</v>
          </cell>
          <cell r="H62">
            <v>180</v>
          </cell>
          <cell r="I62" t="str">
            <v>разовый заказ</v>
          </cell>
          <cell r="K62">
            <v>0</v>
          </cell>
          <cell r="N62">
            <v>168</v>
          </cell>
          <cell r="P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заказ Майба</v>
          </cell>
          <cell r="AC62">
            <v>0</v>
          </cell>
          <cell r="AD62">
            <v>12</v>
          </cell>
          <cell r="AH62">
            <v>0</v>
          </cell>
          <cell r="AI62">
            <v>14</v>
          </cell>
          <cell r="AJ62">
            <v>70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24</v>
          </cell>
          <cell r="E63">
            <v>12</v>
          </cell>
          <cell r="F63">
            <v>6</v>
          </cell>
          <cell r="G63">
            <v>1</v>
          </cell>
          <cell r="H63">
            <v>180</v>
          </cell>
          <cell r="I63" t="str">
            <v>матрица</v>
          </cell>
          <cell r="J63">
            <v>12</v>
          </cell>
          <cell r="K63">
            <v>0</v>
          </cell>
          <cell r="N63">
            <v>42</v>
          </cell>
          <cell r="P63">
            <v>2.4</v>
          </cell>
          <cell r="R63">
            <v>0</v>
          </cell>
          <cell r="U63">
            <v>20</v>
          </cell>
          <cell r="V63">
            <v>20</v>
          </cell>
          <cell r="W63">
            <v>4.8</v>
          </cell>
          <cell r="X63">
            <v>0.6</v>
          </cell>
          <cell r="Y63">
            <v>3.6</v>
          </cell>
          <cell r="Z63">
            <v>3</v>
          </cell>
          <cell r="AA63">
            <v>2.4</v>
          </cell>
          <cell r="AC63">
            <v>0</v>
          </cell>
          <cell r="AD63">
            <v>3</v>
          </cell>
          <cell r="AE63">
            <v>0</v>
          </cell>
          <cell r="AF63">
            <v>0</v>
          </cell>
          <cell r="AH63">
            <v>0</v>
          </cell>
          <cell r="AI63">
            <v>14</v>
          </cell>
          <cell r="AJ63">
            <v>126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320</v>
          </cell>
          <cell r="D64">
            <v>1848</v>
          </cell>
          <cell r="E64">
            <v>1035</v>
          </cell>
          <cell r="F64">
            <v>915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1095</v>
          </cell>
          <cell r="K64">
            <v>-60</v>
          </cell>
          <cell r="N64">
            <v>2016</v>
          </cell>
          <cell r="P64">
            <v>207</v>
          </cell>
          <cell r="R64">
            <v>0</v>
          </cell>
          <cell r="U64">
            <v>14.159420289855072</v>
          </cell>
          <cell r="V64">
            <v>14.159420289855072</v>
          </cell>
          <cell r="W64">
            <v>281.39999999999998</v>
          </cell>
          <cell r="X64">
            <v>232.2</v>
          </cell>
          <cell r="Y64">
            <v>188.6</v>
          </cell>
          <cell r="Z64">
            <v>183.6</v>
          </cell>
          <cell r="AA64">
            <v>256</v>
          </cell>
          <cell r="AC64">
            <v>0</v>
          </cell>
          <cell r="AD64">
            <v>12</v>
          </cell>
          <cell r="AE64">
            <v>0</v>
          </cell>
          <cell r="AF64">
            <v>0</v>
          </cell>
          <cell r="AH64">
            <v>0</v>
          </cell>
          <cell r="AI64">
            <v>14</v>
          </cell>
          <cell r="AJ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D65">
            <v>336</v>
          </cell>
          <cell r="E65">
            <v>333</v>
          </cell>
          <cell r="F65">
            <v>3</v>
          </cell>
          <cell r="G65">
            <v>0.3</v>
          </cell>
          <cell r="H65" t="e">
            <v>#N/A</v>
          </cell>
          <cell r="I65" t="str">
            <v>матрица</v>
          </cell>
          <cell r="J65">
            <v>495</v>
          </cell>
          <cell r="K65">
            <v>-162</v>
          </cell>
          <cell r="N65">
            <v>168</v>
          </cell>
          <cell r="P65">
            <v>66.599999999999994</v>
          </cell>
          <cell r="Q65">
            <v>761.39999999999986</v>
          </cell>
          <cell r="R65">
            <v>840</v>
          </cell>
          <cell r="U65">
            <v>15.180180180180182</v>
          </cell>
          <cell r="V65">
            <v>2.567567567567568</v>
          </cell>
          <cell r="W65">
            <v>33.799999999999997</v>
          </cell>
          <cell r="X65">
            <v>0</v>
          </cell>
          <cell r="Y65">
            <v>-0.4</v>
          </cell>
          <cell r="Z65">
            <v>15.2</v>
          </cell>
          <cell r="AA65">
            <v>0</v>
          </cell>
          <cell r="AB65" t="str">
            <v>новинка (Сарана)</v>
          </cell>
          <cell r="AC65">
            <v>228.41999999999996</v>
          </cell>
          <cell r="AD65">
            <v>12</v>
          </cell>
          <cell r="AE65">
            <v>70</v>
          </cell>
          <cell r="AF65">
            <v>252</v>
          </cell>
          <cell r="AH65">
            <v>0</v>
          </cell>
          <cell r="AI65">
            <v>14</v>
          </cell>
          <cell r="AJ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124.2</v>
          </cell>
          <cell r="D66">
            <v>486</v>
          </cell>
          <cell r="E66">
            <v>216</v>
          </cell>
          <cell r="F66">
            <v>322.2</v>
          </cell>
          <cell r="G66">
            <v>1</v>
          </cell>
          <cell r="H66">
            <v>180</v>
          </cell>
          <cell r="I66" t="str">
            <v>матрица / Общий прайс</v>
          </cell>
          <cell r="J66">
            <v>267.8</v>
          </cell>
          <cell r="K66">
            <v>-51.800000000000011</v>
          </cell>
          <cell r="N66">
            <v>324</v>
          </cell>
          <cell r="P66">
            <v>43.2</v>
          </cell>
          <cell r="R66">
            <v>0</v>
          </cell>
          <cell r="U66">
            <v>14.958333333333334</v>
          </cell>
          <cell r="V66">
            <v>14.958333333333334</v>
          </cell>
          <cell r="W66">
            <v>61.279999999999987</v>
          </cell>
          <cell r="X66">
            <v>53.16</v>
          </cell>
          <cell r="Y66">
            <v>44.08</v>
          </cell>
          <cell r="Z66">
            <v>52.84</v>
          </cell>
          <cell r="AA66">
            <v>67.12</v>
          </cell>
          <cell r="AB66" t="str">
            <v>19,07,24 Алешин +100кг</v>
          </cell>
          <cell r="AC66">
            <v>0</v>
          </cell>
          <cell r="AD66">
            <v>1.8</v>
          </cell>
          <cell r="AE66">
            <v>0</v>
          </cell>
          <cell r="AF66">
            <v>0</v>
          </cell>
          <cell r="AH66">
            <v>0</v>
          </cell>
          <cell r="AI66">
            <v>18</v>
          </cell>
          <cell r="AJ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D67">
            <v>336</v>
          </cell>
          <cell r="E67">
            <v>333</v>
          </cell>
          <cell r="F67">
            <v>3</v>
          </cell>
          <cell r="G67">
            <v>0.3</v>
          </cell>
          <cell r="H67" t="e">
            <v>#N/A</v>
          </cell>
          <cell r="I67" t="str">
            <v>матрица</v>
          </cell>
          <cell r="J67">
            <v>339</v>
          </cell>
          <cell r="K67">
            <v>-6</v>
          </cell>
          <cell r="N67">
            <v>168</v>
          </cell>
          <cell r="P67">
            <v>66.599999999999994</v>
          </cell>
          <cell r="Q67">
            <v>761.39999999999986</v>
          </cell>
          <cell r="R67">
            <v>840</v>
          </cell>
          <cell r="U67">
            <v>15.180180180180182</v>
          </cell>
          <cell r="V67">
            <v>2.567567567567568</v>
          </cell>
          <cell r="W67">
            <v>33</v>
          </cell>
          <cell r="X67">
            <v>0</v>
          </cell>
          <cell r="Y67">
            <v>-0.4</v>
          </cell>
          <cell r="Z67">
            <v>14.4</v>
          </cell>
          <cell r="AA67">
            <v>0</v>
          </cell>
          <cell r="AB67" t="str">
            <v>новинка (Сарана)</v>
          </cell>
          <cell r="AC67">
            <v>228.41999999999996</v>
          </cell>
          <cell r="AD67">
            <v>12</v>
          </cell>
          <cell r="AE67">
            <v>70</v>
          </cell>
          <cell r="AF67">
            <v>252</v>
          </cell>
          <cell r="AH67">
            <v>0</v>
          </cell>
          <cell r="AI67">
            <v>14</v>
          </cell>
          <cell r="AJ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112</v>
          </cell>
          <cell r="E68">
            <v>87</v>
          </cell>
          <cell r="F68">
            <v>13</v>
          </cell>
          <cell r="G68">
            <v>0.2</v>
          </cell>
          <cell r="H68" t="e">
            <v>#N/A</v>
          </cell>
          <cell r="I68" t="str">
            <v>матрица</v>
          </cell>
          <cell r="J68">
            <v>85</v>
          </cell>
          <cell r="K68">
            <v>2</v>
          </cell>
          <cell r="N68">
            <v>120</v>
          </cell>
          <cell r="P68">
            <v>17.399999999999999</v>
          </cell>
          <cell r="Q68">
            <v>110.59999999999997</v>
          </cell>
          <cell r="R68">
            <v>120</v>
          </cell>
          <cell r="U68">
            <v>14.540229885057473</v>
          </cell>
          <cell r="V68">
            <v>7.6436781609195412</v>
          </cell>
          <cell r="W68">
            <v>16</v>
          </cell>
          <cell r="X68">
            <v>0</v>
          </cell>
          <cell r="Y68">
            <v>0.8</v>
          </cell>
          <cell r="Z68">
            <v>18.600000000000001</v>
          </cell>
          <cell r="AA68">
            <v>0</v>
          </cell>
          <cell r="AB68" t="str">
            <v>новинка (Сарана)</v>
          </cell>
          <cell r="AC68">
            <v>22.119999999999994</v>
          </cell>
          <cell r="AD68">
            <v>6</v>
          </cell>
          <cell r="AE68">
            <v>20</v>
          </cell>
          <cell r="AF68">
            <v>24</v>
          </cell>
          <cell r="AH68">
            <v>0</v>
          </cell>
          <cell r="AI68">
            <v>10</v>
          </cell>
          <cell r="AJ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13</v>
          </cell>
          <cell r="D69">
            <v>60</v>
          </cell>
          <cell r="E69">
            <v>55</v>
          </cell>
          <cell r="F69">
            <v>5</v>
          </cell>
          <cell r="G69">
            <v>0.2</v>
          </cell>
          <cell r="H69" t="e">
            <v>#N/A</v>
          </cell>
          <cell r="I69" t="str">
            <v>матрица</v>
          </cell>
          <cell r="J69">
            <v>55</v>
          </cell>
          <cell r="K69">
            <v>0</v>
          </cell>
          <cell r="N69">
            <v>120</v>
          </cell>
          <cell r="P69">
            <v>11</v>
          </cell>
          <cell r="Q69">
            <v>95</v>
          </cell>
          <cell r="R69">
            <v>120</v>
          </cell>
          <cell r="U69">
            <v>22.272727272727273</v>
          </cell>
          <cell r="V69">
            <v>11.363636363636363</v>
          </cell>
          <cell r="W69">
            <v>11.8</v>
          </cell>
          <cell r="X69">
            <v>0</v>
          </cell>
          <cell r="Y69">
            <v>2.4</v>
          </cell>
          <cell r="Z69">
            <v>17</v>
          </cell>
          <cell r="AA69">
            <v>0</v>
          </cell>
          <cell r="AB69" t="str">
            <v>новинка (Сарана)</v>
          </cell>
          <cell r="AC69">
            <v>19</v>
          </cell>
          <cell r="AD69">
            <v>6</v>
          </cell>
          <cell r="AE69">
            <v>20</v>
          </cell>
          <cell r="AF69">
            <v>24</v>
          </cell>
          <cell r="AH69">
            <v>0</v>
          </cell>
          <cell r="AI69">
            <v>10</v>
          </cell>
          <cell r="AJ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G70">
            <v>0</v>
          </cell>
          <cell r="H70" t="e">
            <v>#N/A</v>
          </cell>
          <cell r="I70" t="str">
            <v>матрица</v>
          </cell>
          <cell r="K70">
            <v>0</v>
          </cell>
          <cell r="P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str">
            <v>нет потребности</v>
          </cell>
          <cell r="AC70">
            <v>0</v>
          </cell>
          <cell r="AD70">
            <v>0</v>
          </cell>
          <cell r="AH70">
            <v>0</v>
          </cell>
          <cell r="AI70">
            <v>14</v>
          </cell>
          <cell r="AJ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G71">
            <v>0</v>
          </cell>
          <cell r="H71" t="e">
            <v>#N/A</v>
          </cell>
          <cell r="I71" t="str">
            <v>матрица</v>
          </cell>
          <cell r="K71">
            <v>0</v>
          </cell>
          <cell r="P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 t="str">
            <v>нет потребности</v>
          </cell>
          <cell r="AC71">
            <v>0</v>
          </cell>
          <cell r="AD71">
            <v>0</v>
          </cell>
          <cell r="AH71">
            <v>0</v>
          </cell>
          <cell r="AI71">
            <v>14</v>
          </cell>
          <cell r="AJ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301</v>
          </cell>
          <cell r="D72">
            <v>1680</v>
          </cell>
          <cell r="E72">
            <v>1136</v>
          </cell>
          <cell r="F72">
            <v>648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1425</v>
          </cell>
          <cell r="K72">
            <v>-289</v>
          </cell>
          <cell r="N72">
            <v>2352</v>
          </cell>
          <cell r="P72">
            <v>227.2</v>
          </cell>
          <cell r="Q72">
            <v>635.19999999999982</v>
          </cell>
          <cell r="R72">
            <v>672</v>
          </cell>
          <cell r="U72">
            <v>16.161971830985916</v>
          </cell>
          <cell r="V72">
            <v>13.204225352112676</v>
          </cell>
          <cell r="W72">
            <v>295.8</v>
          </cell>
          <cell r="X72">
            <v>231.4</v>
          </cell>
          <cell r="Y72">
            <v>192.2</v>
          </cell>
          <cell r="Z72">
            <v>220.6</v>
          </cell>
          <cell r="AA72">
            <v>263.60000000000002</v>
          </cell>
          <cell r="AC72">
            <v>158.79999999999995</v>
          </cell>
          <cell r="AD72">
            <v>12</v>
          </cell>
          <cell r="AE72">
            <v>56</v>
          </cell>
          <cell r="AF72">
            <v>168</v>
          </cell>
          <cell r="AH72">
            <v>0</v>
          </cell>
          <cell r="AI72">
            <v>14</v>
          </cell>
          <cell r="AJ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8</v>
          </cell>
          <cell r="D73">
            <v>1852</v>
          </cell>
          <cell r="E73">
            <v>927</v>
          </cell>
          <cell r="F73">
            <v>921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968</v>
          </cell>
          <cell r="K73">
            <v>-41</v>
          </cell>
          <cell r="N73">
            <v>1848</v>
          </cell>
          <cell r="P73">
            <v>185.4</v>
          </cell>
          <cell r="R73">
            <v>0</v>
          </cell>
          <cell r="U73">
            <v>14.935275080906148</v>
          </cell>
          <cell r="V73">
            <v>14.935275080906148</v>
          </cell>
          <cell r="W73">
            <v>264.39999999999998</v>
          </cell>
          <cell r="X73">
            <v>231</v>
          </cell>
          <cell r="Y73">
            <v>176.8</v>
          </cell>
          <cell r="Z73">
            <v>218.6</v>
          </cell>
          <cell r="AA73">
            <v>253.8</v>
          </cell>
          <cell r="AC73">
            <v>0</v>
          </cell>
          <cell r="AD73">
            <v>12</v>
          </cell>
          <cell r="AE73">
            <v>0</v>
          </cell>
          <cell r="AF73">
            <v>0</v>
          </cell>
          <cell r="AH73">
            <v>0</v>
          </cell>
          <cell r="AI73">
            <v>14</v>
          </cell>
          <cell r="AJ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283.5</v>
          </cell>
          <cell r="E74">
            <v>132.30000000000001</v>
          </cell>
          <cell r="F74">
            <v>151.19999999999999</v>
          </cell>
          <cell r="G74">
            <v>1</v>
          </cell>
          <cell r="H74">
            <v>180</v>
          </cell>
          <cell r="I74" t="str">
            <v>матрица</v>
          </cell>
          <cell r="J74">
            <v>132.69999999999999</v>
          </cell>
          <cell r="K74">
            <v>-0.39999999999997726</v>
          </cell>
          <cell r="N74">
            <v>0</v>
          </cell>
          <cell r="P74">
            <v>26.46</v>
          </cell>
          <cell r="Q74">
            <v>219.24</v>
          </cell>
          <cell r="R74">
            <v>226.8</v>
          </cell>
          <cell r="U74">
            <v>14.285714285714285</v>
          </cell>
          <cell r="V74">
            <v>5.7142857142857135</v>
          </cell>
          <cell r="W74">
            <v>2.7</v>
          </cell>
          <cell r="X74">
            <v>14.04</v>
          </cell>
          <cell r="Y74">
            <v>1.08</v>
          </cell>
          <cell r="Z74">
            <v>15.12</v>
          </cell>
          <cell r="AA74">
            <v>1.62</v>
          </cell>
          <cell r="AC74">
            <v>219.24</v>
          </cell>
          <cell r="AD74">
            <v>2.7</v>
          </cell>
          <cell r="AE74">
            <v>84</v>
          </cell>
          <cell r="AF74">
            <v>226.8</v>
          </cell>
          <cell r="AH74">
            <v>0</v>
          </cell>
          <cell r="AI74">
            <v>14</v>
          </cell>
          <cell r="AJ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265</v>
          </cell>
          <cell r="D75">
            <v>1800</v>
          </cell>
          <cell r="E75">
            <v>735</v>
          </cell>
          <cell r="F75">
            <v>1095</v>
          </cell>
          <cell r="G75">
            <v>1</v>
          </cell>
          <cell r="H75">
            <v>180</v>
          </cell>
          <cell r="I75" t="str">
            <v>матрица</v>
          </cell>
          <cell r="J75">
            <v>830.4</v>
          </cell>
          <cell r="K75">
            <v>-95.399999999999977</v>
          </cell>
          <cell r="N75">
            <v>1200</v>
          </cell>
          <cell r="P75">
            <v>147</v>
          </cell>
          <cell r="R75">
            <v>0</v>
          </cell>
          <cell r="U75">
            <v>15.612244897959183</v>
          </cell>
          <cell r="V75">
            <v>15.612244897959183</v>
          </cell>
          <cell r="W75">
            <v>168</v>
          </cell>
          <cell r="X75">
            <v>191</v>
          </cell>
          <cell r="Y75">
            <v>130</v>
          </cell>
          <cell r="Z75">
            <v>154</v>
          </cell>
          <cell r="AA75">
            <v>179</v>
          </cell>
          <cell r="AB75" t="str">
            <v>есть дубль</v>
          </cell>
          <cell r="AC75">
            <v>0</v>
          </cell>
          <cell r="AD75">
            <v>5</v>
          </cell>
          <cell r="AE75">
            <v>0</v>
          </cell>
          <cell r="AF75">
            <v>0</v>
          </cell>
          <cell r="AH75">
            <v>0</v>
          </cell>
          <cell r="AI75">
            <v>12</v>
          </cell>
          <cell r="AJ75">
            <v>84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C76">
            <v>770</v>
          </cell>
          <cell r="E76">
            <v>182</v>
          </cell>
          <cell r="F76">
            <v>533</v>
          </cell>
          <cell r="G76">
            <v>0.14000000000000001</v>
          </cell>
          <cell r="H76" t="e">
            <v>#N/A</v>
          </cell>
          <cell r="I76" t="str">
            <v>матрица</v>
          </cell>
          <cell r="J76">
            <v>162</v>
          </cell>
          <cell r="K76">
            <v>20</v>
          </cell>
          <cell r="N76">
            <v>1056</v>
          </cell>
          <cell r="P76">
            <v>36.4</v>
          </cell>
          <cell r="R76">
            <v>0</v>
          </cell>
          <cell r="U76">
            <v>43.653846153846153</v>
          </cell>
          <cell r="V76">
            <v>43.653846153846153</v>
          </cell>
          <cell r="W76">
            <v>134.19999999999999</v>
          </cell>
          <cell r="X76">
            <v>92.4</v>
          </cell>
          <cell r="Y76">
            <v>2.2000000000000002</v>
          </cell>
          <cell r="Z76">
            <v>112.2</v>
          </cell>
          <cell r="AA76">
            <v>0</v>
          </cell>
          <cell r="AB76" t="str">
            <v>нужно увеличить продажи</v>
          </cell>
          <cell r="AC76">
            <v>0</v>
          </cell>
          <cell r="AD76">
            <v>22</v>
          </cell>
          <cell r="AE76">
            <v>0</v>
          </cell>
          <cell r="AF76">
            <v>0</v>
          </cell>
          <cell r="AH76">
            <v>0</v>
          </cell>
          <cell r="AI76">
            <v>12</v>
          </cell>
          <cell r="AJ76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5" sqref="T5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3.7109375" customWidth="1"/>
    <col min="10" max="10" width="6.7109375" customWidth="1"/>
    <col min="11" max="11" width="5.7109375" customWidth="1"/>
    <col min="12" max="13" width="0.85546875" customWidth="1"/>
    <col min="14" max="14" width="6.7109375" customWidth="1"/>
    <col min="15" max="16" width="6.140625" customWidth="1"/>
    <col min="17" max="18" width="11.28515625" customWidth="1"/>
    <col min="19" max="19" width="6.140625" customWidth="1"/>
    <col min="20" max="20" width="18.28515625" customWidth="1"/>
    <col min="21" max="22" width="5" customWidth="1"/>
    <col min="23" max="27" width="6" customWidth="1"/>
    <col min="28" max="28" width="22.42578125" customWidth="1"/>
    <col min="29" max="29" width="6.5703125" customWidth="1"/>
    <col min="30" max="30" width="6.85546875" style="8" customWidth="1"/>
    <col min="31" max="31" width="6.85546875" style="12" customWidth="1"/>
    <col min="32" max="36" width="6.85546875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4" t="s">
        <v>124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 t="s">
        <v>125</v>
      </c>
      <c r="R2" s="14" t="s">
        <v>126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4" t="s">
        <v>125</v>
      </c>
      <c r="AD2" s="6"/>
      <c r="AE2" s="9"/>
      <c r="AF2" s="14" t="s">
        <v>126</v>
      </c>
      <c r="AG2" s="9"/>
      <c r="AH2" s="14" t="s">
        <v>126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0" t="s">
        <v>24</v>
      </c>
      <c r="AF3" s="2" t="s">
        <v>25</v>
      </c>
      <c r="AG3" s="10" t="s">
        <v>24</v>
      </c>
      <c r="AH3" s="2" t="s">
        <v>25</v>
      </c>
      <c r="AI3" s="13" t="s">
        <v>122</v>
      </c>
      <c r="AJ3" s="13" t="s">
        <v>123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9" t="s">
        <v>127</v>
      </c>
      <c r="AF4" s="1"/>
      <c r="AG4" s="9" t="s">
        <v>128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25873.1</v>
      </c>
      <c r="F5" s="4">
        <f>SUM(F6:F498)</f>
        <v>22123.200000000001</v>
      </c>
      <c r="G5" s="6"/>
      <c r="H5" s="1"/>
      <c r="I5" s="1"/>
      <c r="J5" s="4">
        <f t="shared" ref="J5:S5" si="0">SUM(J6:J498)</f>
        <v>25407.7</v>
      </c>
      <c r="K5" s="4">
        <f t="shared" si="0"/>
        <v>465.39999999999986</v>
      </c>
      <c r="L5" s="4">
        <f t="shared" si="0"/>
        <v>0</v>
      </c>
      <c r="M5" s="4">
        <f t="shared" si="0"/>
        <v>0</v>
      </c>
      <c r="N5" s="4">
        <f t="shared" si="0"/>
        <v>10202</v>
      </c>
      <c r="O5" s="4">
        <f t="shared" si="0"/>
        <v>3990</v>
      </c>
      <c r="P5" s="4">
        <f t="shared" si="0"/>
        <v>5174.6200000000008</v>
      </c>
      <c r="Q5" s="4">
        <f t="shared" si="0"/>
        <v>30596.6</v>
      </c>
      <c r="R5" s="4">
        <f t="shared" si="0"/>
        <v>31096.400000000001</v>
      </c>
      <c r="S5" s="4">
        <f t="shared" si="0"/>
        <v>0</v>
      </c>
      <c r="T5" s="1"/>
      <c r="U5" s="1"/>
      <c r="V5" s="1"/>
      <c r="W5" s="4">
        <f>SUM(W6:W498)</f>
        <v>3941.9200000000005</v>
      </c>
      <c r="X5" s="4">
        <f>SUM(X6:X498)</f>
        <v>4380.5000000000009</v>
      </c>
      <c r="Y5" s="4">
        <f>SUM(Y6:Y498)</f>
        <v>4129.4399999999996</v>
      </c>
      <c r="Z5" s="4">
        <f>SUM(Z6:Z498)</f>
        <v>2926.0999999999995</v>
      </c>
      <c r="AA5" s="4">
        <f>SUM(AA6:AA498)</f>
        <v>3836.6199999999994</v>
      </c>
      <c r="AB5" s="1"/>
      <c r="AC5" s="4">
        <f>SUM(AC6:AC498)</f>
        <v>16177.802000000001</v>
      </c>
      <c r="AD5" s="6"/>
      <c r="AE5" s="11">
        <f>SUM(AE6:AE498)</f>
        <v>3200</v>
      </c>
      <c r="AF5" s="4">
        <f>SUM(AF6:AF498)</f>
        <v>14003.72</v>
      </c>
      <c r="AG5" s="11">
        <f>SUM(AG6:AG498)</f>
        <v>704</v>
      </c>
      <c r="AH5" s="4">
        <f>SUM(AH6:AH498)</f>
        <v>2463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31</v>
      </c>
      <c r="D6" s="1">
        <v>6</v>
      </c>
      <c r="E6" s="1"/>
      <c r="F6" s="1"/>
      <c r="G6" s="6">
        <v>0.3</v>
      </c>
      <c r="H6" s="1" t="e">
        <v>#N/A</v>
      </c>
      <c r="I6" s="1" t="s">
        <v>36</v>
      </c>
      <c r="J6" s="1"/>
      <c r="K6" s="1">
        <f t="shared" ref="K6:K36" si="1">E6-J6</f>
        <v>0</v>
      </c>
      <c r="L6" s="1"/>
      <c r="M6" s="1"/>
      <c r="N6" s="1">
        <v>336</v>
      </c>
      <c r="O6" s="1"/>
      <c r="P6" s="1">
        <f>E6/5</f>
        <v>0</v>
      </c>
      <c r="Q6" s="5"/>
      <c r="R6" s="5">
        <f>AE6*AD6+AG6*AD6</f>
        <v>0</v>
      </c>
      <c r="S6" s="5"/>
      <c r="T6" s="1"/>
      <c r="U6" s="1" t="e">
        <f>(F6+N6+O6+R6)/P6</f>
        <v>#DIV/0!</v>
      </c>
      <c r="V6" s="1" t="e">
        <f>(F6+N6+O6)/P6</f>
        <v>#DIV/0!</v>
      </c>
      <c r="W6" s="1">
        <v>34.799999999999997</v>
      </c>
      <c r="X6" s="1">
        <v>0</v>
      </c>
      <c r="Y6" s="1">
        <v>0</v>
      </c>
      <c r="Z6" s="1">
        <v>0</v>
      </c>
      <c r="AA6" s="1">
        <v>0</v>
      </c>
      <c r="AB6" s="1" t="s">
        <v>37</v>
      </c>
      <c r="AC6" s="1">
        <f t="shared" ref="AC6:AC37" si="2">Q6*G6</f>
        <v>0</v>
      </c>
      <c r="AD6" s="6">
        <v>12</v>
      </c>
      <c r="AE6" s="9">
        <f>MROUND(Q6,AD6*AI6)/AD6-AG6</f>
        <v>0</v>
      </c>
      <c r="AF6" s="1">
        <f>AE6*AD6*G6</f>
        <v>0</v>
      </c>
      <c r="AG6" s="1"/>
      <c r="AH6" s="1">
        <f>AG6*AD6*G6</f>
        <v>0</v>
      </c>
      <c r="AI6" s="1">
        <f>VLOOKUP(A6,[1]Sheet!$A:$AJ,35,0)</f>
        <v>14</v>
      </c>
      <c r="AJ6" s="1">
        <f>VLOOKUP(A6,[1]Sheet!$A:$AJ,36,0)</f>
        <v>70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5" t="s">
        <v>38</v>
      </c>
      <c r="B7" s="15" t="s">
        <v>35</v>
      </c>
      <c r="C7" s="15"/>
      <c r="D7" s="15"/>
      <c r="E7" s="15"/>
      <c r="F7" s="15"/>
      <c r="G7" s="16">
        <v>0</v>
      </c>
      <c r="H7" s="15" t="e">
        <v>#N/A</v>
      </c>
      <c r="I7" s="15" t="s">
        <v>36</v>
      </c>
      <c r="J7" s="15"/>
      <c r="K7" s="15">
        <f t="shared" si="1"/>
        <v>0</v>
      </c>
      <c r="L7" s="15"/>
      <c r="M7" s="15"/>
      <c r="N7" s="15"/>
      <c r="O7" s="15"/>
      <c r="P7" s="15">
        <f t="shared" ref="P7:P68" si="3">E7/5</f>
        <v>0</v>
      </c>
      <c r="Q7" s="17"/>
      <c r="R7" s="17"/>
      <c r="S7" s="17"/>
      <c r="T7" s="15"/>
      <c r="U7" s="15" t="e">
        <f t="shared" ref="U7:U68" si="4">(F7+N7+O7+R7)/P7</f>
        <v>#DIV/0!</v>
      </c>
      <c r="V7" s="15" t="e">
        <f t="shared" ref="V7:V68" si="5">(F7+N7+O7)/P7</f>
        <v>#DIV/0!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 t="s">
        <v>39</v>
      </c>
      <c r="AC7" s="15">
        <f t="shared" si="2"/>
        <v>0</v>
      </c>
      <c r="AD7" s="16">
        <v>0</v>
      </c>
      <c r="AE7" s="18"/>
      <c r="AF7" s="15"/>
      <c r="AG7" s="15"/>
      <c r="AH7" s="15"/>
      <c r="AI7" s="15">
        <f>VLOOKUP(A7,[1]Sheet!$A:$AJ,35,0)</f>
        <v>14</v>
      </c>
      <c r="AJ7" s="15">
        <f>VLOOKUP(A7,[1]Sheet!$A:$AJ,36,0)</f>
        <v>70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35</v>
      </c>
      <c r="C8" s="1">
        <v>738</v>
      </c>
      <c r="D8" s="1">
        <v>1848</v>
      </c>
      <c r="E8" s="1">
        <v>1466</v>
      </c>
      <c r="F8" s="1">
        <v>877</v>
      </c>
      <c r="G8" s="6">
        <v>0.3</v>
      </c>
      <c r="H8" s="1">
        <v>180</v>
      </c>
      <c r="I8" s="1" t="s">
        <v>36</v>
      </c>
      <c r="J8" s="1">
        <v>1446</v>
      </c>
      <c r="K8" s="1">
        <f t="shared" si="1"/>
        <v>20</v>
      </c>
      <c r="L8" s="1"/>
      <c r="M8" s="1"/>
      <c r="N8" s="1">
        <v>1008</v>
      </c>
      <c r="O8" s="1"/>
      <c r="P8" s="1">
        <f t="shared" si="3"/>
        <v>293.2</v>
      </c>
      <c r="Q8" s="5">
        <f>13*P8-O8-N8-F8</f>
        <v>1926.6</v>
      </c>
      <c r="R8" s="5">
        <f>AE8*AD8+AG8*AD8</f>
        <v>1848</v>
      </c>
      <c r="S8" s="5"/>
      <c r="T8" s="1"/>
      <c r="U8" s="1">
        <f t="shared" si="4"/>
        <v>12.731923601637108</v>
      </c>
      <c r="V8" s="1">
        <f t="shared" si="5"/>
        <v>6.4290586630286493</v>
      </c>
      <c r="W8" s="1">
        <v>236.6</v>
      </c>
      <c r="X8" s="1">
        <v>248</v>
      </c>
      <c r="Y8" s="1">
        <v>213.4</v>
      </c>
      <c r="Z8" s="1">
        <v>166.8</v>
      </c>
      <c r="AA8" s="1">
        <v>179.4</v>
      </c>
      <c r="AB8" s="1"/>
      <c r="AC8" s="1">
        <f t="shared" si="2"/>
        <v>577.9799999999999</v>
      </c>
      <c r="AD8" s="6">
        <v>12</v>
      </c>
      <c r="AE8" s="9">
        <f>MROUND(Q8,AD8*AI8)/AD8-AG8</f>
        <v>84</v>
      </c>
      <c r="AF8" s="1">
        <f t="shared" ref="AF8:AF26" si="6">AE8*AD8*G8</f>
        <v>302.39999999999998</v>
      </c>
      <c r="AG8" s="1">
        <v>70</v>
      </c>
      <c r="AH8" s="1">
        <f>AG8*AD8*G8</f>
        <v>252</v>
      </c>
      <c r="AI8" s="1">
        <f>VLOOKUP(A8,[1]Sheet!$A:$AJ,35,0)</f>
        <v>14</v>
      </c>
      <c r="AJ8" s="1">
        <f>VLOOKUP(A8,[1]Sheet!$A:$AJ,36,0)</f>
        <v>70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5" t="s">
        <v>41</v>
      </c>
      <c r="B9" s="15" t="s">
        <v>35</v>
      </c>
      <c r="C9" s="15"/>
      <c r="D9" s="15"/>
      <c r="E9" s="15"/>
      <c r="F9" s="15"/>
      <c r="G9" s="16">
        <v>0</v>
      </c>
      <c r="H9" s="15" t="e">
        <v>#N/A</v>
      </c>
      <c r="I9" s="15" t="s">
        <v>36</v>
      </c>
      <c r="J9" s="15"/>
      <c r="K9" s="15">
        <f t="shared" si="1"/>
        <v>0</v>
      </c>
      <c r="L9" s="15"/>
      <c r="M9" s="15"/>
      <c r="N9" s="15"/>
      <c r="O9" s="15"/>
      <c r="P9" s="15">
        <f t="shared" si="3"/>
        <v>0</v>
      </c>
      <c r="Q9" s="17"/>
      <c r="R9" s="17"/>
      <c r="S9" s="17"/>
      <c r="T9" s="15"/>
      <c r="U9" s="15" t="e">
        <f t="shared" si="4"/>
        <v>#DIV/0!</v>
      </c>
      <c r="V9" s="15" t="e">
        <f t="shared" si="5"/>
        <v>#DIV/0!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 t="s">
        <v>39</v>
      </c>
      <c r="AC9" s="15">
        <f t="shared" si="2"/>
        <v>0</v>
      </c>
      <c r="AD9" s="16">
        <v>0</v>
      </c>
      <c r="AE9" s="18"/>
      <c r="AF9" s="15"/>
      <c r="AG9" s="15"/>
      <c r="AH9" s="15"/>
      <c r="AI9" s="15">
        <f>VLOOKUP(A9,[1]Sheet!$A:$AJ,35,0)</f>
        <v>14</v>
      </c>
      <c r="AJ9" s="15">
        <f>VLOOKUP(A9,[1]Sheet!$A:$AJ,36,0)</f>
        <v>70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35</v>
      </c>
      <c r="C10" s="1">
        <v>830</v>
      </c>
      <c r="D10" s="1">
        <v>2688</v>
      </c>
      <c r="E10" s="1">
        <v>1595</v>
      </c>
      <c r="F10" s="1">
        <v>1658</v>
      </c>
      <c r="G10" s="6">
        <v>0.3</v>
      </c>
      <c r="H10" s="1">
        <v>180</v>
      </c>
      <c r="I10" s="1" t="s">
        <v>36</v>
      </c>
      <c r="J10" s="1">
        <v>1574</v>
      </c>
      <c r="K10" s="1">
        <f t="shared" si="1"/>
        <v>21</v>
      </c>
      <c r="L10" s="1"/>
      <c r="M10" s="1"/>
      <c r="N10" s="1">
        <v>672</v>
      </c>
      <c r="O10" s="1"/>
      <c r="P10" s="1">
        <f t="shared" si="3"/>
        <v>319</v>
      </c>
      <c r="Q10" s="5">
        <f>13*P10-O10-N10-F10</f>
        <v>1817</v>
      </c>
      <c r="R10" s="5">
        <f>AE10*AD10+AG10*AD10</f>
        <v>1848</v>
      </c>
      <c r="S10" s="5"/>
      <c r="T10" s="1"/>
      <c r="U10" s="1">
        <f t="shared" si="4"/>
        <v>13.097178683385581</v>
      </c>
      <c r="V10" s="1">
        <f t="shared" si="5"/>
        <v>7.3040752351097176</v>
      </c>
      <c r="W10" s="1">
        <v>281.8</v>
      </c>
      <c r="X10" s="1">
        <v>334.6</v>
      </c>
      <c r="Y10" s="1">
        <v>257.39999999999998</v>
      </c>
      <c r="Z10" s="1">
        <v>196</v>
      </c>
      <c r="AA10" s="1">
        <v>274.2</v>
      </c>
      <c r="AB10" s="1"/>
      <c r="AC10" s="1">
        <f t="shared" si="2"/>
        <v>545.1</v>
      </c>
      <c r="AD10" s="6">
        <v>12</v>
      </c>
      <c r="AE10" s="9">
        <f>MROUND(Q10,AD10*AI10)/AD10-AG10</f>
        <v>84</v>
      </c>
      <c r="AF10" s="1">
        <f t="shared" si="6"/>
        <v>302.39999999999998</v>
      </c>
      <c r="AG10" s="1">
        <v>70</v>
      </c>
      <c r="AH10" s="1">
        <f>AG10*AD10*G10</f>
        <v>252</v>
      </c>
      <c r="AI10" s="1">
        <f>VLOOKUP(A10,[1]Sheet!$A:$AJ,35,0)</f>
        <v>14</v>
      </c>
      <c r="AJ10" s="1">
        <f>VLOOKUP(A10,[1]Sheet!$A:$AJ,36,0)</f>
        <v>70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43</v>
      </c>
      <c r="B11" s="15" t="s">
        <v>35</v>
      </c>
      <c r="C11" s="15"/>
      <c r="D11" s="15"/>
      <c r="E11" s="15"/>
      <c r="F11" s="15"/>
      <c r="G11" s="16">
        <v>0</v>
      </c>
      <c r="H11" s="15" t="e">
        <v>#N/A</v>
      </c>
      <c r="I11" s="15" t="s">
        <v>36</v>
      </c>
      <c r="J11" s="15"/>
      <c r="K11" s="15">
        <f t="shared" si="1"/>
        <v>0</v>
      </c>
      <c r="L11" s="15"/>
      <c r="M11" s="15"/>
      <c r="N11" s="15"/>
      <c r="O11" s="15"/>
      <c r="P11" s="15">
        <f t="shared" si="3"/>
        <v>0</v>
      </c>
      <c r="Q11" s="17"/>
      <c r="R11" s="17"/>
      <c r="S11" s="17"/>
      <c r="T11" s="15"/>
      <c r="U11" s="15" t="e">
        <f t="shared" si="4"/>
        <v>#DIV/0!</v>
      </c>
      <c r="V11" s="15" t="e">
        <f t="shared" si="5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 t="s">
        <v>39</v>
      </c>
      <c r="AC11" s="15">
        <f t="shared" si="2"/>
        <v>0</v>
      </c>
      <c r="AD11" s="16">
        <v>0</v>
      </c>
      <c r="AE11" s="18"/>
      <c r="AF11" s="15"/>
      <c r="AG11" s="15"/>
      <c r="AH11" s="15"/>
      <c r="AI11" s="15">
        <f>VLOOKUP(A11,[1]Sheet!$A:$AJ,35,0)</f>
        <v>14</v>
      </c>
      <c r="AJ11" s="15">
        <f>VLOOKUP(A11,[1]Sheet!$A:$AJ,36,0)</f>
        <v>126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5" t="s">
        <v>44</v>
      </c>
      <c r="B12" s="15" t="s">
        <v>35</v>
      </c>
      <c r="C12" s="15"/>
      <c r="D12" s="15"/>
      <c r="E12" s="15"/>
      <c r="F12" s="15"/>
      <c r="G12" s="16">
        <v>0</v>
      </c>
      <c r="H12" s="15" t="e">
        <v>#N/A</v>
      </c>
      <c r="I12" s="15" t="s">
        <v>36</v>
      </c>
      <c r="J12" s="15"/>
      <c r="K12" s="15">
        <f t="shared" si="1"/>
        <v>0</v>
      </c>
      <c r="L12" s="15"/>
      <c r="M12" s="15"/>
      <c r="N12" s="15"/>
      <c r="O12" s="15"/>
      <c r="P12" s="15">
        <f t="shared" si="3"/>
        <v>0</v>
      </c>
      <c r="Q12" s="17"/>
      <c r="R12" s="17"/>
      <c r="S12" s="17"/>
      <c r="T12" s="15"/>
      <c r="U12" s="15" t="e">
        <f t="shared" si="4"/>
        <v>#DIV/0!</v>
      </c>
      <c r="V12" s="15" t="e">
        <f t="shared" si="5"/>
        <v>#DIV/0!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 t="s">
        <v>39</v>
      </c>
      <c r="AC12" s="15">
        <f t="shared" si="2"/>
        <v>0</v>
      </c>
      <c r="AD12" s="16">
        <v>0</v>
      </c>
      <c r="AE12" s="18"/>
      <c r="AF12" s="15"/>
      <c r="AG12" s="15"/>
      <c r="AH12" s="15"/>
      <c r="AI12" s="15">
        <f>VLOOKUP(A12,[1]Sheet!$A:$AJ,35,0)</f>
        <v>14</v>
      </c>
      <c r="AJ12" s="15">
        <f>VLOOKUP(A12,[1]Sheet!$A:$AJ,36,0)</f>
        <v>70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46</v>
      </c>
      <c r="C13" s="1">
        <v>115.5</v>
      </c>
      <c r="D13" s="1">
        <v>264</v>
      </c>
      <c r="E13" s="1">
        <v>209.5</v>
      </c>
      <c r="F13" s="1">
        <v>148.5</v>
      </c>
      <c r="G13" s="6">
        <v>1</v>
      </c>
      <c r="H13" s="1">
        <v>180</v>
      </c>
      <c r="I13" s="1" t="s">
        <v>36</v>
      </c>
      <c r="J13" s="1">
        <v>207</v>
      </c>
      <c r="K13" s="1">
        <f t="shared" si="1"/>
        <v>2.5</v>
      </c>
      <c r="L13" s="1"/>
      <c r="M13" s="1"/>
      <c r="N13" s="1">
        <v>0</v>
      </c>
      <c r="O13" s="1">
        <v>330</v>
      </c>
      <c r="P13" s="1">
        <f t="shared" si="3"/>
        <v>41.9</v>
      </c>
      <c r="Q13" s="5">
        <f t="shared" ref="Q13" si="7">14*P13-O13-N13-F13</f>
        <v>108.10000000000002</v>
      </c>
      <c r="R13" s="5">
        <f t="shared" ref="R13:R15" si="8">AE13*AD13+AG13*AD13</f>
        <v>132</v>
      </c>
      <c r="S13" s="5"/>
      <c r="T13" s="1"/>
      <c r="U13" s="1">
        <f t="shared" si="4"/>
        <v>14.570405727923628</v>
      </c>
      <c r="V13" s="1">
        <f t="shared" si="5"/>
        <v>11.420047732696897</v>
      </c>
      <c r="W13" s="1">
        <v>48.4</v>
      </c>
      <c r="X13" s="1">
        <v>42.9</v>
      </c>
      <c r="Y13" s="1">
        <v>39.6</v>
      </c>
      <c r="Z13" s="1">
        <v>37.299999999999997</v>
      </c>
      <c r="AA13" s="1">
        <v>39.6</v>
      </c>
      <c r="AB13" s="1"/>
      <c r="AC13" s="1">
        <f t="shared" si="2"/>
        <v>108.10000000000002</v>
      </c>
      <c r="AD13" s="6">
        <v>5.5</v>
      </c>
      <c r="AE13" s="9">
        <f t="shared" ref="AE13:AE15" si="9">MROUND(Q13,AD13*AI13)/AD13-AG13</f>
        <v>24</v>
      </c>
      <c r="AF13" s="1">
        <f t="shared" si="6"/>
        <v>132</v>
      </c>
      <c r="AG13" s="1"/>
      <c r="AH13" s="1">
        <f t="shared" ref="AH13:AH15" si="10">AG13*AD13*G13</f>
        <v>0</v>
      </c>
      <c r="AI13" s="1">
        <f>VLOOKUP(A13,[1]Sheet!$A:$AJ,35,0)</f>
        <v>12</v>
      </c>
      <c r="AJ13" s="1">
        <f>VLOOKUP(A13,[1]Sheet!$A:$AJ,36,0)</f>
        <v>84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46</v>
      </c>
      <c r="C14" s="1">
        <v>3</v>
      </c>
      <c r="D14" s="1"/>
      <c r="E14" s="1"/>
      <c r="F14" s="1">
        <v>3</v>
      </c>
      <c r="G14" s="6">
        <v>1</v>
      </c>
      <c r="H14" s="1" t="e">
        <v>#N/A</v>
      </c>
      <c r="I14" s="1" t="s">
        <v>36</v>
      </c>
      <c r="J14" s="1">
        <v>3</v>
      </c>
      <c r="K14" s="1">
        <f t="shared" si="1"/>
        <v>-3</v>
      </c>
      <c r="L14" s="1"/>
      <c r="M14" s="1"/>
      <c r="N14" s="1">
        <v>168</v>
      </c>
      <c r="O14" s="1"/>
      <c r="P14" s="1">
        <f t="shared" si="3"/>
        <v>0</v>
      </c>
      <c r="Q14" s="5"/>
      <c r="R14" s="5">
        <f t="shared" si="8"/>
        <v>0</v>
      </c>
      <c r="S14" s="5"/>
      <c r="T14" s="1"/>
      <c r="U14" s="1" t="e">
        <f t="shared" si="4"/>
        <v>#DIV/0!</v>
      </c>
      <c r="V14" s="1" t="e">
        <f t="shared" si="5"/>
        <v>#DIV/0!</v>
      </c>
      <c r="W14" s="1">
        <v>16.2</v>
      </c>
      <c r="X14" s="1">
        <v>0</v>
      </c>
      <c r="Y14" s="1">
        <v>0</v>
      </c>
      <c r="Z14" s="1">
        <v>0</v>
      </c>
      <c r="AA14" s="1">
        <v>0</v>
      </c>
      <c r="AB14" s="1" t="s">
        <v>48</v>
      </c>
      <c r="AC14" s="1">
        <f t="shared" si="2"/>
        <v>0</v>
      </c>
      <c r="AD14" s="6">
        <v>3</v>
      </c>
      <c r="AE14" s="9">
        <f t="shared" si="9"/>
        <v>0</v>
      </c>
      <c r="AF14" s="1">
        <f t="shared" si="6"/>
        <v>0</v>
      </c>
      <c r="AG14" s="1"/>
      <c r="AH14" s="1">
        <f t="shared" si="10"/>
        <v>0</v>
      </c>
      <c r="AI14" s="1">
        <f>VLOOKUP(A14,[1]Sheet!$A:$AJ,35,0)</f>
        <v>14</v>
      </c>
      <c r="AJ14" s="1">
        <f>VLOOKUP(A14,[1]Sheet!$A:$AJ,36,0)</f>
        <v>126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46</v>
      </c>
      <c r="C15" s="1">
        <v>92.5</v>
      </c>
      <c r="D15" s="1"/>
      <c r="E15" s="1">
        <v>3.7</v>
      </c>
      <c r="F15" s="1">
        <v>85.1</v>
      </c>
      <c r="G15" s="6">
        <v>1</v>
      </c>
      <c r="H15" s="1">
        <v>180</v>
      </c>
      <c r="I15" s="1" t="s">
        <v>36</v>
      </c>
      <c r="J15" s="1">
        <v>3.7</v>
      </c>
      <c r="K15" s="1">
        <f t="shared" si="1"/>
        <v>0</v>
      </c>
      <c r="L15" s="1"/>
      <c r="M15" s="1"/>
      <c r="N15" s="1">
        <v>0</v>
      </c>
      <c r="O15" s="1"/>
      <c r="P15" s="1">
        <f t="shared" si="3"/>
        <v>0.74</v>
      </c>
      <c r="Q15" s="5"/>
      <c r="R15" s="5">
        <f t="shared" si="8"/>
        <v>0</v>
      </c>
      <c r="S15" s="5"/>
      <c r="T15" s="1"/>
      <c r="U15" s="1">
        <f t="shared" si="4"/>
        <v>115</v>
      </c>
      <c r="V15" s="1">
        <f t="shared" si="5"/>
        <v>115</v>
      </c>
      <c r="W15" s="1">
        <v>1.48</v>
      </c>
      <c r="X15" s="1">
        <v>0</v>
      </c>
      <c r="Y15" s="1">
        <v>0.6</v>
      </c>
      <c r="Z15" s="1">
        <v>0</v>
      </c>
      <c r="AA15" s="1">
        <v>3.7</v>
      </c>
      <c r="AB15" s="24" t="s">
        <v>50</v>
      </c>
      <c r="AC15" s="1">
        <f t="shared" si="2"/>
        <v>0</v>
      </c>
      <c r="AD15" s="6">
        <v>3.7</v>
      </c>
      <c r="AE15" s="9">
        <f t="shared" si="9"/>
        <v>0</v>
      </c>
      <c r="AF15" s="1">
        <f t="shared" si="6"/>
        <v>0</v>
      </c>
      <c r="AG15" s="1"/>
      <c r="AH15" s="1">
        <f t="shared" si="10"/>
        <v>0</v>
      </c>
      <c r="AI15" s="1">
        <f>VLOOKUP(A15,[1]Sheet!$A:$AJ,35,0)</f>
        <v>14</v>
      </c>
      <c r="AJ15" s="1">
        <f>VLOOKUP(A15,[1]Sheet!$A:$AJ,36,0)</f>
        <v>126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51</v>
      </c>
      <c r="B16" s="15" t="s">
        <v>46</v>
      </c>
      <c r="C16" s="15"/>
      <c r="D16" s="15"/>
      <c r="E16" s="15"/>
      <c r="F16" s="15"/>
      <c r="G16" s="16">
        <v>0</v>
      </c>
      <c r="H16" s="15" t="e">
        <v>#N/A</v>
      </c>
      <c r="I16" s="15" t="s">
        <v>36</v>
      </c>
      <c r="J16" s="15"/>
      <c r="K16" s="15">
        <f t="shared" si="1"/>
        <v>0</v>
      </c>
      <c r="L16" s="15"/>
      <c r="M16" s="15"/>
      <c r="N16" s="15"/>
      <c r="O16" s="15"/>
      <c r="P16" s="15">
        <f t="shared" si="3"/>
        <v>0</v>
      </c>
      <c r="Q16" s="17"/>
      <c r="R16" s="17"/>
      <c r="S16" s="17"/>
      <c r="T16" s="15"/>
      <c r="U16" s="15" t="e">
        <f t="shared" si="4"/>
        <v>#DIV/0!</v>
      </c>
      <c r="V16" s="15" t="e">
        <f t="shared" si="5"/>
        <v>#DIV/0!</v>
      </c>
      <c r="W16" s="15">
        <v>0</v>
      </c>
      <c r="X16" s="15">
        <v>0</v>
      </c>
      <c r="Y16" s="15">
        <v>0</v>
      </c>
      <c r="Z16" s="15">
        <v>0</v>
      </c>
      <c r="AA16" s="15">
        <v>8.879999999999999</v>
      </c>
      <c r="AB16" s="15" t="s">
        <v>39</v>
      </c>
      <c r="AC16" s="15">
        <f t="shared" si="2"/>
        <v>0</v>
      </c>
      <c r="AD16" s="16">
        <v>0</v>
      </c>
      <c r="AE16" s="18"/>
      <c r="AF16" s="15"/>
      <c r="AG16" s="15"/>
      <c r="AH16" s="15"/>
      <c r="AI16" s="15">
        <f>VLOOKUP(A16,[1]Sheet!$A:$AJ,35,0)</f>
        <v>14</v>
      </c>
      <c r="AJ16" s="15">
        <f>VLOOKUP(A16,[1]Sheet!$A:$AJ,36,0)</f>
        <v>126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35</v>
      </c>
      <c r="C17" s="1"/>
      <c r="D17" s="1">
        <v>528</v>
      </c>
      <c r="E17" s="1">
        <v>523</v>
      </c>
      <c r="F17" s="1">
        <v>5</v>
      </c>
      <c r="G17" s="6">
        <v>0.25</v>
      </c>
      <c r="H17" s="1" t="e">
        <v>#N/A</v>
      </c>
      <c r="I17" s="1" t="s">
        <v>36</v>
      </c>
      <c r="J17" s="1">
        <v>601</v>
      </c>
      <c r="K17" s="1">
        <f t="shared" si="1"/>
        <v>-78</v>
      </c>
      <c r="L17" s="1"/>
      <c r="M17" s="1"/>
      <c r="N17" s="1">
        <v>0</v>
      </c>
      <c r="O17" s="1"/>
      <c r="P17" s="1">
        <f t="shared" si="3"/>
        <v>104.6</v>
      </c>
      <c r="Q17" s="5">
        <f>10*P17-O17-N17-F17</f>
        <v>1041</v>
      </c>
      <c r="R17" s="5">
        <f>AE17*AD17+AG17*AD17</f>
        <v>1008</v>
      </c>
      <c r="S17" s="5"/>
      <c r="T17" s="1"/>
      <c r="U17" s="1">
        <f t="shared" si="4"/>
        <v>9.6845124282982802</v>
      </c>
      <c r="V17" s="1">
        <f t="shared" si="5"/>
        <v>4.7801147227533466E-2</v>
      </c>
      <c r="W17" s="1">
        <v>0</v>
      </c>
      <c r="X17" s="1">
        <v>32.799999999999997</v>
      </c>
      <c r="Y17" s="1">
        <v>0</v>
      </c>
      <c r="Z17" s="1">
        <v>0</v>
      </c>
      <c r="AA17" s="1">
        <v>4.8</v>
      </c>
      <c r="AB17" s="1" t="s">
        <v>37</v>
      </c>
      <c r="AC17" s="1">
        <f t="shared" si="2"/>
        <v>260.25</v>
      </c>
      <c r="AD17" s="6">
        <v>12</v>
      </c>
      <c r="AE17" s="9">
        <f>MROUND(Q17,AD17*AI17)/AD17-AG17</f>
        <v>84</v>
      </c>
      <c r="AF17" s="1">
        <f t="shared" si="6"/>
        <v>252</v>
      </c>
      <c r="AG17" s="1"/>
      <c r="AH17" s="1">
        <f>AG17*AD17*G17</f>
        <v>0</v>
      </c>
      <c r="AI17" s="1">
        <f>VLOOKUP(A17,[1]Sheet!$A:$AJ,35,0)</f>
        <v>14</v>
      </c>
      <c r="AJ17" s="1">
        <f>VLOOKUP(A17,[1]Sheet!$A:$AJ,36,0)</f>
        <v>70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53</v>
      </c>
      <c r="B18" s="15" t="s">
        <v>35</v>
      </c>
      <c r="C18" s="15"/>
      <c r="D18" s="15"/>
      <c r="E18" s="15"/>
      <c r="F18" s="15"/>
      <c r="G18" s="16">
        <v>0</v>
      </c>
      <c r="H18" s="15" t="e">
        <v>#N/A</v>
      </c>
      <c r="I18" s="15" t="s">
        <v>36</v>
      </c>
      <c r="J18" s="15"/>
      <c r="K18" s="15">
        <f t="shared" si="1"/>
        <v>0</v>
      </c>
      <c r="L18" s="15"/>
      <c r="M18" s="15"/>
      <c r="N18" s="15"/>
      <c r="O18" s="15"/>
      <c r="P18" s="15">
        <f t="shared" si="3"/>
        <v>0</v>
      </c>
      <c r="Q18" s="17"/>
      <c r="R18" s="17"/>
      <c r="S18" s="17"/>
      <c r="T18" s="15"/>
      <c r="U18" s="15" t="e">
        <f t="shared" si="4"/>
        <v>#DIV/0!</v>
      </c>
      <c r="V18" s="15" t="e">
        <f t="shared" si="5"/>
        <v>#DIV/0!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 t="s">
        <v>39</v>
      </c>
      <c r="AC18" s="15">
        <f t="shared" si="2"/>
        <v>0</v>
      </c>
      <c r="AD18" s="16">
        <v>0</v>
      </c>
      <c r="AE18" s="18"/>
      <c r="AF18" s="15"/>
      <c r="AG18" s="15"/>
      <c r="AH18" s="15"/>
      <c r="AI18" s="15">
        <f>VLOOKUP(A18,[1]Sheet!$A:$AJ,35,0)</f>
        <v>14</v>
      </c>
      <c r="AJ18" s="15">
        <f>VLOOKUP(A18,[1]Sheet!$A:$AJ,36,0)</f>
        <v>70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46</v>
      </c>
      <c r="C19" s="1">
        <v>14.2</v>
      </c>
      <c r="D19" s="1">
        <v>310.8</v>
      </c>
      <c r="E19" s="1">
        <v>281.2</v>
      </c>
      <c r="F19" s="1">
        <v>25.9</v>
      </c>
      <c r="G19" s="6">
        <v>1</v>
      </c>
      <c r="H19" s="1">
        <v>180</v>
      </c>
      <c r="I19" s="1" t="s">
        <v>36</v>
      </c>
      <c r="J19" s="1">
        <v>288.60000000000002</v>
      </c>
      <c r="K19" s="1">
        <f t="shared" si="1"/>
        <v>-7.4000000000000341</v>
      </c>
      <c r="L19" s="1"/>
      <c r="M19" s="1"/>
      <c r="N19" s="1">
        <v>207.2</v>
      </c>
      <c r="O19" s="1"/>
      <c r="P19" s="1">
        <f t="shared" si="3"/>
        <v>56.239999999999995</v>
      </c>
      <c r="Q19" s="5">
        <f>13*P19-O19-N19-F19</f>
        <v>498.01999999999987</v>
      </c>
      <c r="R19" s="5">
        <f t="shared" ref="R19:R23" si="11">AE19*AD19+AG19*AD19</f>
        <v>518</v>
      </c>
      <c r="S19" s="5"/>
      <c r="T19" s="1"/>
      <c r="U19" s="1">
        <f t="shared" si="4"/>
        <v>13.355263157894738</v>
      </c>
      <c r="V19" s="1">
        <f t="shared" si="5"/>
        <v>4.1447368421052637</v>
      </c>
      <c r="W19" s="1">
        <v>36.380000000000003</v>
      </c>
      <c r="X19" s="1">
        <v>61.42</v>
      </c>
      <c r="Y19" s="1">
        <v>60.64</v>
      </c>
      <c r="Z19" s="1">
        <v>48.84</v>
      </c>
      <c r="AA19" s="1">
        <v>56.48</v>
      </c>
      <c r="AB19" s="1"/>
      <c r="AC19" s="1">
        <f t="shared" si="2"/>
        <v>498.01999999999987</v>
      </c>
      <c r="AD19" s="6">
        <v>3.7</v>
      </c>
      <c r="AE19" s="9">
        <f t="shared" ref="AE19:AE23" si="12">MROUND(Q19,AD19*AI19)/AD19-AG19</f>
        <v>140</v>
      </c>
      <c r="AF19" s="1">
        <f t="shared" si="6"/>
        <v>518</v>
      </c>
      <c r="AG19" s="1"/>
      <c r="AH19" s="1">
        <f t="shared" ref="AH19:AH23" si="13">AG19*AD19*G19</f>
        <v>0</v>
      </c>
      <c r="AI19" s="1">
        <f>VLOOKUP(A19,[1]Sheet!$A:$AJ,35,0)</f>
        <v>14</v>
      </c>
      <c r="AJ19" s="1">
        <f>VLOOKUP(A19,[1]Sheet!$A:$AJ,36,0)</f>
        <v>126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55</v>
      </c>
      <c r="B20" s="1" t="s">
        <v>35</v>
      </c>
      <c r="C20" s="1">
        <v>88</v>
      </c>
      <c r="D20" s="1"/>
      <c r="E20" s="1">
        <v>75</v>
      </c>
      <c r="F20" s="1">
        <v>9</v>
      </c>
      <c r="G20" s="6">
        <v>0.3</v>
      </c>
      <c r="H20" s="1">
        <v>180</v>
      </c>
      <c r="I20" s="1" t="s">
        <v>56</v>
      </c>
      <c r="J20" s="1">
        <v>85</v>
      </c>
      <c r="K20" s="1">
        <f t="shared" si="1"/>
        <v>-10</v>
      </c>
      <c r="L20" s="1"/>
      <c r="M20" s="1"/>
      <c r="N20" s="1">
        <v>126</v>
      </c>
      <c r="O20" s="1"/>
      <c r="P20" s="1">
        <f t="shared" si="3"/>
        <v>15</v>
      </c>
      <c r="Q20" s="5">
        <f t="shared" ref="Q20:Q22" si="14">14*P20-O20-N20-F20</f>
        <v>75</v>
      </c>
      <c r="R20" s="5">
        <f t="shared" si="11"/>
        <v>126</v>
      </c>
      <c r="S20" s="5"/>
      <c r="T20" s="1"/>
      <c r="U20" s="1">
        <f t="shared" si="4"/>
        <v>17.399999999999999</v>
      </c>
      <c r="V20" s="1">
        <f t="shared" si="5"/>
        <v>9</v>
      </c>
      <c r="W20" s="1">
        <v>8.4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2"/>
        <v>22.5</v>
      </c>
      <c r="AD20" s="6">
        <v>9</v>
      </c>
      <c r="AE20" s="9">
        <f t="shared" si="12"/>
        <v>14</v>
      </c>
      <c r="AF20" s="1">
        <f t="shared" si="6"/>
        <v>37.799999999999997</v>
      </c>
      <c r="AG20" s="1"/>
      <c r="AH20" s="1">
        <f t="shared" si="13"/>
        <v>0</v>
      </c>
      <c r="AI20" s="1">
        <f>VLOOKUP(A20,[1]Sheet!$A:$AJ,35,0)</f>
        <v>14</v>
      </c>
      <c r="AJ20" s="1">
        <f>VLOOKUP(A20,[1]Sheet!$A:$AJ,36,0)</f>
        <v>126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35</v>
      </c>
      <c r="C21" s="1">
        <v>110</v>
      </c>
      <c r="D21" s="1">
        <v>2</v>
      </c>
      <c r="E21" s="1">
        <v>56</v>
      </c>
      <c r="F21" s="1">
        <v>52</v>
      </c>
      <c r="G21" s="6">
        <v>0.3</v>
      </c>
      <c r="H21" s="1">
        <v>180</v>
      </c>
      <c r="I21" s="1" t="s">
        <v>56</v>
      </c>
      <c r="J21" s="1">
        <v>62</v>
      </c>
      <c r="K21" s="1">
        <f t="shared" si="1"/>
        <v>-6</v>
      </c>
      <c r="L21" s="1"/>
      <c r="M21" s="1"/>
      <c r="N21" s="1">
        <v>162</v>
      </c>
      <c r="O21" s="1"/>
      <c r="P21" s="1">
        <f t="shared" si="3"/>
        <v>11.2</v>
      </c>
      <c r="Q21" s="5"/>
      <c r="R21" s="5">
        <f t="shared" si="11"/>
        <v>0</v>
      </c>
      <c r="S21" s="5"/>
      <c r="T21" s="1"/>
      <c r="U21" s="1">
        <f t="shared" si="4"/>
        <v>19.107142857142858</v>
      </c>
      <c r="V21" s="1">
        <f t="shared" si="5"/>
        <v>19.107142857142858</v>
      </c>
      <c r="W21" s="1">
        <v>11.2</v>
      </c>
      <c r="X21" s="1">
        <v>0</v>
      </c>
      <c r="Y21" s="1">
        <v>0</v>
      </c>
      <c r="Z21" s="1">
        <v>0</v>
      </c>
      <c r="AA21" s="1">
        <v>0</v>
      </c>
      <c r="AB21" s="1"/>
      <c r="AC21" s="1">
        <f t="shared" si="2"/>
        <v>0</v>
      </c>
      <c r="AD21" s="6">
        <v>9</v>
      </c>
      <c r="AE21" s="9">
        <f t="shared" si="12"/>
        <v>0</v>
      </c>
      <c r="AF21" s="1">
        <f t="shared" si="6"/>
        <v>0</v>
      </c>
      <c r="AG21" s="1"/>
      <c r="AH21" s="1">
        <f t="shared" si="13"/>
        <v>0</v>
      </c>
      <c r="AI21" s="1">
        <f>VLOOKUP(A21,[1]Sheet!$A:$AJ,35,0)</f>
        <v>18</v>
      </c>
      <c r="AJ21" s="1">
        <f>VLOOKUP(A21,[1]Sheet!$A:$AJ,36,0)</f>
        <v>234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35</v>
      </c>
      <c r="C22" s="1">
        <v>122</v>
      </c>
      <c r="D22" s="1"/>
      <c r="E22" s="1">
        <v>75</v>
      </c>
      <c r="F22" s="1">
        <v>41</v>
      </c>
      <c r="G22" s="6">
        <v>0.3</v>
      </c>
      <c r="H22" s="1">
        <v>180</v>
      </c>
      <c r="I22" s="1" t="s">
        <v>56</v>
      </c>
      <c r="J22" s="1">
        <v>85</v>
      </c>
      <c r="K22" s="1">
        <f t="shared" si="1"/>
        <v>-10</v>
      </c>
      <c r="L22" s="1"/>
      <c r="M22" s="1"/>
      <c r="N22" s="1">
        <v>0</v>
      </c>
      <c r="O22" s="1"/>
      <c r="P22" s="1">
        <f t="shared" si="3"/>
        <v>15</v>
      </c>
      <c r="Q22" s="5">
        <f t="shared" si="14"/>
        <v>169</v>
      </c>
      <c r="R22" s="5">
        <f t="shared" si="11"/>
        <v>162</v>
      </c>
      <c r="S22" s="5"/>
      <c r="T22" s="1"/>
      <c r="U22" s="1">
        <f t="shared" si="4"/>
        <v>13.533333333333333</v>
      </c>
      <c r="V22" s="1">
        <f t="shared" si="5"/>
        <v>2.7333333333333334</v>
      </c>
      <c r="W22" s="1">
        <v>8.8000000000000007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f t="shared" si="2"/>
        <v>50.699999999999996</v>
      </c>
      <c r="AD22" s="6">
        <v>9</v>
      </c>
      <c r="AE22" s="9">
        <f t="shared" si="12"/>
        <v>18</v>
      </c>
      <c r="AF22" s="1">
        <f t="shared" si="6"/>
        <v>48.6</v>
      </c>
      <c r="AG22" s="1"/>
      <c r="AH22" s="1">
        <f t="shared" si="13"/>
        <v>0</v>
      </c>
      <c r="AI22" s="1">
        <f>VLOOKUP(A22,[1]Sheet!$A:$AJ,35,0)</f>
        <v>18</v>
      </c>
      <c r="AJ22" s="1">
        <f>VLOOKUP(A22,[1]Sheet!$A:$AJ,36,0)</f>
        <v>234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35</v>
      </c>
      <c r="C23" s="1">
        <v>758</v>
      </c>
      <c r="D23" s="1">
        <v>1596</v>
      </c>
      <c r="E23" s="1">
        <v>1157</v>
      </c>
      <c r="F23" s="1">
        <v>1016</v>
      </c>
      <c r="G23" s="6">
        <v>0.25</v>
      </c>
      <c r="H23" s="1">
        <v>180</v>
      </c>
      <c r="I23" s="1" t="s">
        <v>36</v>
      </c>
      <c r="J23" s="1">
        <v>1131</v>
      </c>
      <c r="K23" s="1">
        <f t="shared" si="1"/>
        <v>26</v>
      </c>
      <c r="L23" s="1"/>
      <c r="M23" s="1"/>
      <c r="N23" s="1">
        <v>0</v>
      </c>
      <c r="O23" s="1"/>
      <c r="P23" s="1">
        <f t="shared" si="3"/>
        <v>231.4</v>
      </c>
      <c r="Q23" s="5">
        <f>13*P23-O23-N23-F23</f>
        <v>1992.2000000000003</v>
      </c>
      <c r="R23" s="5">
        <f t="shared" si="11"/>
        <v>2016</v>
      </c>
      <c r="S23" s="5"/>
      <c r="T23" s="1"/>
      <c r="U23" s="1">
        <f t="shared" si="4"/>
        <v>13.102852203975798</v>
      </c>
      <c r="V23" s="1">
        <f t="shared" si="5"/>
        <v>4.3906655142610198</v>
      </c>
      <c r="W23" s="1">
        <v>139.4</v>
      </c>
      <c r="X23" s="1">
        <v>209.4</v>
      </c>
      <c r="Y23" s="1">
        <v>168.6</v>
      </c>
      <c r="Z23" s="1">
        <v>151.80000000000001</v>
      </c>
      <c r="AA23" s="1">
        <v>154.19999999999999</v>
      </c>
      <c r="AB23" s="1"/>
      <c r="AC23" s="1">
        <f t="shared" si="2"/>
        <v>498.05000000000007</v>
      </c>
      <c r="AD23" s="6">
        <v>6</v>
      </c>
      <c r="AE23" s="9">
        <f t="shared" si="12"/>
        <v>210</v>
      </c>
      <c r="AF23" s="1">
        <f t="shared" si="6"/>
        <v>315</v>
      </c>
      <c r="AG23" s="1">
        <v>126</v>
      </c>
      <c r="AH23" s="1">
        <f t="shared" si="13"/>
        <v>189</v>
      </c>
      <c r="AI23" s="1">
        <f>VLOOKUP(A23,[1]Sheet!$A:$AJ,35,0)</f>
        <v>14</v>
      </c>
      <c r="AJ23" s="1">
        <f>VLOOKUP(A23,[1]Sheet!$A:$AJ,36,0)</f>
        <v>126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61</v>
      </c>
      <c r="B24" s="15" t="s">
        <v>35</v>
      </c>
      <c r="C24" s="15"/>
      <c r="D24" s="15"/>
      <c r="E24" s="15"/>
      <c r="F24" s="15"/>
      <c r="G24" s="16">
        <v>0</v>
      </c>
      <c r="H24" s="15" t="e">
        <v>#N/A</v>
      </c>
      <c r="I24" s="15" t="s">
        <v>36</v>
      </c>
      <c r="J24" s="15"/>
      <c r="K24" s="15">
        <f t="shared" si="1"/>
        <v>0</v>
      </c>
      <c r="L24" s="15"/>
      <c r="M24" s="15"/>
      <c r="N24" s="15"/>
      <c r="O24" s="15"/>
      <c r="P24" s="15">
        <f t="shared" si="3"/>
        <v>0</v>
      </c>
      <c r="Q24" s="17"/>
      <c r="R24" s="17"/>
      <c r="S24" s="17"/>
      <c r="T24" s="15"/>
      <c r="U24" s="15" t="e">
        <f t="shared" si="4"/>
        <v>#DIV/0!</v>
      </c>
      <c r="V24" s="15" t="e">
        <f t="shared" si="5"/>
        <v>#DIV/0!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 t="s">
        <v>39</v>
      </c>
      <c r="AC24" s="15">
        <f t="shared" si="2"/>
        <v>0</v>
      </c>
      <c r="AD24" s="16">
        <v>0</v>
      </c>
      <c r="AE24" s="18"/>
      <c r="AF24" s="15"/>
      <c r="AG24" s="15"/>
      <c r="AH24" s="15"/>
      <c r="AI24" s="15">
        <f>VLOOKUP(A24,[1]Sheet!$A:$AJ,35,0)</f>
        <v>14</v>
      </c>
      <c r="AJ24" s="15">
        <f>VLOOKUP(A24,[1]Sheet!$A:$AJ,36,0)</f>
        <v>126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5" t="s">
        <v>62</v>
      </c>
      <c r="B25" s="15" t="s">
        <v>35</v>
      </c>
      <c r="C25" s="15"/>
      <c r="D25" s="15"/>
      <c r="E25" s="15"/>
      <c r="F25" s="15"/>
      <c r="G25" s="16">
        <v>0</v>
      </c>
      <c r="H25" s="15" t="e">
        <v>#N/A</v>
      </c>
      <c r="I25" s="15" t="s">
        <v>36</v>
      </c>
      <c r="J25" s="15"/>
      <c r="K25" s="15">
        <f t="shared" si="1"/>
        <v>0</v>
      </c>
      <c r="L25" s="15"/>
      <c r="M25" s="15"/>
      <c r="N25" s="15"/>
      <c r="O25" s="15"/>
      <c r="P25" s="15">
        <f t="shared" si="3"/>
        <v>0</v>
      </c>
      <c r="Q25" s="17"/>
      <c r="R25" s="17"/>
      <c r="S25" s="17"/>
      <c r="T25" s="15"/>
      <c r="U25" s="15" t="e">
        <f t="shared" si="4"/>
        <v>#DIV/0!</v>
      </c>
      <c r="V25" s="15" t="e">
        <f t="shared" si="5"/>
        <v>#DIV/0!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 t="s">
        <v>39</v>
      </c>
      <c r="AC25" s="15">
        <f t="shared" si="2"/>
        <v>0</v>
      </c>
      <c r="AD25" s="16">
        <v>0</v>
      </c>
      <c r="AE25" s="18"/>
      <c r="AF25" s="15"/>
      <c r="AG25" s="15"/>
      <c r="AH25" s="15"/>
      <c r="AI25" s="15">
        <f>VLOOKUP(A25,[1]Sheet!$A:$AJ,35,0)</f>
        <v>14</v>
      </c>
      <c r="AJ25" s="15">
        <f>VLOOKUP(A25,[1]Sheet!$A:$AJ,36,0)</f>
        <v>126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46</v>
      </c>
      <c r="C26" s="1">
        <v>1064</v>
      </c>
      <c r="D26" s="1"/>
      <c r="E26" s="1">
        <v>606</v>
      </c>
      <c r="F26" s="1">
        <v>372</v>
      </c>
      <c r="G26" s="6">
        <v>1</v>
      </c>
      <c r="H26" s="1">
        <v>180</v>
      </c>
      <c r="I26" s="1" t="s">
        <v>36</v>
      </c>
      <c r="J26" s="1">
        <v>606</v>
      </c>
      <c r="K26" s="1">
        <f t="shared" si="1"/>
        <v>0</v>
      </c>
      <c r="L26" s="1"/>
      <c r="M26" s="1"/>
      <c r="N26" s="1">
        <v>168</v>
      </c>
      <c r="O26" s="1">
        <v>1200</v>
      </c>
      <c r="P26" s="1">
        <f t="shared" si="3"/>
        <v>121.2</v>
      </c>
      <c r="Q26" s="5"/>
      <c r="R26" s="5">
        <f>AE26*AD26+AG26*AD26</f>
        <v>0</v>
      </c>
      <c r="S26" s="5"/>
      <c r="T26" s="1"/>
      <c r="U26" s="1">
        <f t="shared" si="4"/>
        <v>14.356435643564357</v>
      </c>
      <c r="V26" s="1">
        <f t="shared" si="5"/>
        <v>14.356435643564357</v>
      </c>
      <c r="W26" s="1">
        <v>168</v>
      </c>
      <c r="X26" s="1">
        <v>52.8</v>
      </c>
      <c r="Y26" s="1">
        <v>151.19999999999999</v>
      </c>
      <c r="Z26" s="1">
        <v>76.8</v>
      </c>
      <c r="AA26" s="1">
        <v>93.6</v>
      </c>
      <c r="AB26" s="1"/>
      <c r="AC26" s="1">
        <f t="shared" si="2"/>
        <v>0</v>
      </c>
      <c r="AD26" s="6">
        <v>6</v>
      </c>
      <c r="AE26" s="9">
        <f>MROUND(Q26,AD26*AI26)/AD26-AG26</f>
        <v>0</v>
      </c>
      <c r="AF26" s="1">
        <f t="shared" si="6"/>
        <v>0</v>
      </c>
      <c r="AG26" s="1"/>
      <c r="AH26" s="1">
        <f>AG26*AD26*G26</f>
        <v>0</v>
      </c>
      <c r="AI26" s="1">
        <f>VLOOKUP(A26,[1]Sheet!$A:$AJ,35,0)</f>
        <v>12</v>
      </c>
      <c r="AJ26" s="1">
        <f>VLOOKUP(A26,[1]Sheet!$A:$AJ,36,0)</f>
        <v>84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64</v>
      </c>
      <c r="B27" s="15" t="s">
        <v>35</v>
      </c>
      <c r="C27" s="15"/>
      <c r="D27" s="15"/>
      <c r="E27" s="15"/>
      <c r="F27" s="15"/>
      <c r="G27" s="16">
        <v>0</v>
      </c>
      <c r="H27" s="15" t="e">
        <v>#N/A</v>
      </c>
      <c r="I27" s="15" t="s">
        <v>36</v>
      </c>
      <c r="J27" s="15"/>
      <c r="K27" s="15">
        <f t="shared" si="1"/>
        <v>0</v>
      </c>
      <c r="L27" s="15"/>
      <c r="M27" s="15"/>
      <c r="N27" s="15"/>
      <c r="O27" s="15"/>
      <c r="P27" s="15">
        <f t="shared" si="3"/>
        <v>0</v>
      </c>
      <c r="Q27" s="17"/>
      <c r="R27" s="17"/>
      <c r="S27" s="17"/>
      <c r="T27" s="15"/>
      <c r="U27" s="15" t="e">
        <f t="shared" si="4"/>
        <v>#DIV/0!</v>
      </c>
      <c r="V27" s="15" t="e">
        <f t="shared" si="5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 t="s">
        <v>39</v>
      </c>
      <c r="AC27" s="15">
        <f t="shared" si="2"/>
        <v>0</v>
      </c>
      <c r="AD27" s="16">
        <v>0</v>
      </c>
      <c r="AE27" s="18"/>
      <c r="AF27" s="15"/>
      <c r="AG27" s="15"/>
      <c r="AH27" s="15"/>
      <c r="AI27" s="15">
        <f>VLOOKUP(A27,[1]Sheet!$A:$AJ,35,0)</f>
        <v>14</v>
      </c>
      <c r="AJ27" s="15">
        <f>VLOOKUP(A27,[1]Sheet!$A:$AJ,36,0)</f>
        <v>70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9" t="s">
        <v>65</v>
      </c>
      <c r="B28" s="19" t="s">
        <v>35</v>
      </c>
      <c r="C28" s="19">
        <v>1018</v>
      </c>
      <c r="D28" s="19">
        <v>1512</v>
      </c>
      <c r="E28" s="23">
        <v>1064</v>
      </c>
      <c r="F28" s="23">
        <v>1254</v>
      </c>
      <c r="G28" s="20">
        <v>0</v>
      </c>
      <c r="H28" s="19" t="e">
        <v>#N/A</v>
      </c>
      <c r="I28" s="19" t="s">
        <v>57</v>
      </c>
      <c r="J28" s="19">
        <v>1039</v>
      </c>
      <c r="K28" s="19">
        <f t="shared" si="1"/>
        <v>25</v>
      </c>
      <c r="L28" s="19"/>
      <c r="M28" s="19"/>
      <c r="N28" s="19"/>
      <c r="O28" s="19"/>
      <c r="P28" s="19">
        <f t="shared" si="3"/>
        <v>212.8</v>
      </c>
      <c r="Q28" s="21"/>
      <c r="R28" s="21"/>
      <c r="S28" s="21"/>
      <c r="T28" s="19"/>
      <c r="U28" s="19">
        <f t="shared" si="4"/>
        <v>5.8928571428571423</v>
      </c>
      <c r="V28" s="19">
        <f t="shared" si="5"/>
        <v>5.8928571428571423</v>
      </c>
      <c r="W28" s="19">
        <v>135.19999999999999</v>
      </c>
      <c r="X28" s="19">
        <v>210.8</v>
      </c>
      <c r="Y28" s="19">
        <v>178.8</v>
      </c>
      <c r="Z28" s="19">
        <v>148.6</v>
      </c>
      <c r="AA28" s="19">
        <v>144</v>
      </c>
      <c r="AB28" s="19" t="s">
        <v>66</v>
      </c>
      <c r="AC28" s="19">
        <f t="shared" si="2"/>
        <v>0</v>
      </c>
      <c r="AD28" s="20">
        <v>0</v>
      </c>
      <c r="AE28" s="22"/>
      <c r="AF28" s="19"/>
      <c r="AG28" s="19"/>
      <c r="AH28" s="19"/>
      <c r="AI28" s="19"/>
      <c r="AJ28" s="19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35</v>
      </c>
      <c r="C29" s="1">
        <v>-6</v>
      </c>
      <c r="D29" s="1">
        <v>6</v>
      </c>
      <c r="E29" s="23">
        <f>E28</f>
        <v>1064</v>
      </c>
      <c r="F29" s="23">
        <f>F28</f>
        <v>1254</v>
      </c>
      <c r="G29" s="6">
        <v>0.25</v>
      </c>
      <c r="H29" s="1">
        <v>180</v>
      </c>
      <c r="I29" s="1" t="s">
        <v>36</v>
      </c>
      <c r="J29" s="1"/>
      <c r="K29" s="1">
        <f t="shared" si="1"/>
        <v>1064</v>
      </c>
      <c r="L29" s="1"/>
      <c r="M29" s="1"/>
      <c r="N29" s="1">
        <v>0</v>
      </c>
      <c r="O29" s="1"/>
      <c r="P29" s="1">
        <f t="shared" si="3"/>
        <v>212.8</v>
      </c>
      <c r="Q29" s="5">
        <f>13*P29-O29-N29-F29</f>
        <v>1512.4</v>
      </c>
      <c r="R29" s="5">
        <f t="shared" ref="R29:R30" si="15">AE29*AD29+AG29*AD29</f>
        <v>1512</v>
      </c>
      <c r="S29" s="5"/>
      <c r="T29" s="1"/>
      <c r="U29" s="1">
        <f t="shared" si="4"/>
        <v>12.998120300751879</v>
      </c>
      <c r="V29" s="1">
        <f t="shared" si="5"/>
        <v>5.8928571428571423</v>
      </c>
      <c r="W29" s="1">
        <v>136.80000000000001</v>
      </c>
      <c r="X29" s="1">
        <v>211.2</v>
      </c>
      <c r="Y29" s="1">
        <v>178.8</v>
      </c>
      <c r="Z29" s="1">
        <v>148.6</v>
      </c>
      <c r="AA29" s="1">
        <v>144</v>
      </c>
      <c r="AB29" s="1" t="s">
        <v>68</v>
      </c>
      <c r="AC29" s="1">
        <f t="shared" si="2"/>
        <v>378.1</v>
      </c>
      <c r="AD29" s="6">
        <v>12</v>
      </c>
      <c r="AE29" s="9">
        <f t="shared" ref="AE29:AE30" si="16">MROUND(Q29,AD29*AI29)/AD29-AG29</f>
        <v>56</v>
      </c>
      <c r="AF29" s="1">
        <f t="shared" ref="AF29:AF62" si="17">AE29*AD29*G29</f>
        <v>168</v>
      </c>
      <c r="AG29" s="1">
        <v>70</v>
      </c>
      <c r="AH29" s="1">
        <f t="shared" ref="AH29:AH30" si="18">AG29*AD29*G29</f>
        <v>210</v>
      </c>
      <c r="AI29" s="1">
        <f>VLOOKUP(A29,[1]Sheet!$A:$AJ,35,0)</f>
        <v>14</v>
      </c>
      <c r="AJ29" s="1">
        <f>VLOOKUP(A29,[1]Sheet!$A:$AJ,36,0)</f>
        <v>70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35</v>
      </c>
      <c r="C30" s="1">
        <v>1061</v>
      </c>
      <c r="D30" s="1">
        <v>1518</v>
      </c>
      <c r="E30" s="1">
        <v>925</v>
      </c>
      <c r="F30" s="1">
        <v>1483</v>
      </c>
      <c r="G30" s="6">
        <v>0.25</v>
      </c>
      <c r="H30" s="1">
        <v>180</v>
      </c>
      <c r="I30" s="1" t="s">
        <v>36</v>
      </c>
      <c r="J30" s="1">
        <v>904</v>
      </c>
      <c r="K30" s="1">
        <f t="shared" si="1"/>
        <v>21</v>
      </c>
      <c r="L30" s="1"/>
      <c r="M30" s="1"/>
      <c r="N30" s="1">
        <v>0</v>
      </c>
      <c r="O30" s="1"/>
      <c r="P30" s="1">
        <f t="shared" si="3"/>
        <v>185</v>
      </c>
      <c r="Q30" s="5">
        <f>13*P30-O30-N30-F30</f>
        <v>922</v>
      </c>
      <c r="R30" s="5">
        <f t="shared" si="15"/>
        <v>840</v>
      </c>
      <c r="S30" s="5"/>
      <c r="T30" s="1"/>
      <c r="U30" s="1">
        <f t="shared" si="4"/>
        <v>12.556756756756757</v>
      </c>
      <c r="V30" s="1">
        <f t="shared" si="5"/>
        <v>8.0162162162162165</v>
      </c>
      <c r="W30" s="1">
        <v>90.8</v>
      </c>
      <c r="X30" s="1">
        <v>139.4</v>
      </c>
      <c r="Y30" s="1">
        <v>148.80000000000001</v>
      </c>
      <c r="Z30" s="1">
        <v>87</v>
      </c>
      <c r="AA30" s="1">
        <v>117.2</v>
      </c>
      <c r="AB30" s="1"/>
      <c r="AC30" s="1">
        <f t="shared" si="2"/>
        <v>230.5</v>
      </c>
      <c r="AD30" s="6">
        <v>12</v>
      </c>
      <c r="AE30" s="9">
        <f t="shared" si="16"/>
        <v>70</v>
      </c>
      <c r="AF30" s="1">
        <f t="shared" si="17"/>
        <v>210</v>
      </c>
      <c r="AG30" s="1"/>
      <c r="AH30" s="1">
        <f t="shared" si="18"/>
        <v>0</v>
      </c>
      <c r="AI30" s="1">
        <f>VLOOKUP(A30,[1]Sheet!$A:$AJ,35,0)</f>
        <v>14</v>
      </c>
      <c r="AJ30" s="1">
        <f>VLOOKUP(A30,[1]Sheet!$A:$AJ,36,0)</f>
        <v>70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70</v>
      </c>
      <c r="B31" s="15" t="s">
        <v>35</v>
      </c>
      <c r="C31" s="15"/>
      <c r="D31" s="15"/>
      <c r="E31" s="15"/>
      <c r="F31" s="15"/>
      <c r="G31" s="16">
        <v>0</v>
      </c>
      <c r="H31" s="15" t="e">
        <v>#N/A</v>
      </c>
      <c r="I31" s="15" t="s">
        <v>36</v>
      </c>
      <c r="J31" s="15"/>
      <c r="K31" s="15">
        <f t="shared" si="1"/>
        <v>0</v>
      </c>
      <c r="L31" s="15"/>
      <c r="M31" s="15"/>
      <c r="N31" s="15"/>
      <c r="O31" s="15"/>
      <c r="P31" s="15">
        <f t="shared" si="3"/>
        <v>0</v>
      </c>
      <c r="Q31" s="17"/>
      <c r="R31" s="17"/>
      <c r="S31" s="17"/>
      <c r="T31" s="15"/>
      <c r="U31" s="15" t="e">
        <f t="shared" si="4"/>
        <v>#DIV/0!</v>
      </c>
      <c r="V31" s="15" t="e">
        <f t="shared" si="5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 t="s">
        <v>39</v>
      </c>
      <c r="AC31" s="15">
        <f t="shared" si="2"/>
        <v>0</v>
      </c>
      <c r="AD31" s="16">
        <v>0</v>
      </c>
      <c r="AE31" s="18"/>
      <c r="AF31" s="15"/>
      <c r="AG31" s="15"/>
      <c r="AH31" s="15"/>
      <c r="AI31" s="15">
        <f>VLOOKUP(A31,[1]Sheet!$A:$AJ,35,0)</f>
        <v>14</v>
      </c>
      <c r="AJ31" s="15">
        <f>VLOOKUP(A31,[1]Sheet!$A:$AJ,36,0)</f>
        <v>126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71</v>
      </c>
      <c r="B32" s="15" t="s">
        <v>35</v>
      </c>
      <c r="C32" s="15"/>
      <c r="D32" s="15"/>
      <c r="E32" s="15"/>
      <c r="F32" s="15"/>
      <c r="G32" s="16">
        <v>0</v>
      </c>
      <c r="H32" s="15" t="e">
        <v>#N/A</v>
      </c>
      <c r="I32" s="15" t="s">
        <v>36</v>
      </c>
      <c r="J32" s="15"/>
      <c r="K32" s="15">
        <f t="shared" si="1"/>
        <v>0</v>
      </c>
      <c r="L32" s="15"/>
      <c r="M32" s="15"/>
      <c r="N32" s="15"/>
      <c r="O32" s="15"/>
      <c r="P32" s="15">
        <f t="shared" si="3"/>
        <v>0</v>
      </c>
      <c r="Q32" s="17"/>
      <c r="R32" s="17"/>
      <c r="S32" s="17"/>
      <c r="T32" s="15"/>
      <c r="U32" s="15" t="e">
        <f t="shared" si="4"/>
        <v>#DIV/0!</v>
      </c>
      <c r="V32" s="15" t="e">
        <f t="shared" si="5"/>
        <v>#DIV/0!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 t="s">
        <v>39</v>
      </c>
      <c r="AC32" s="15">
        <f t="shared" si="2"/>
        <v>0</v>
      </c>
      <c r="AD32" s="16">
        <v>0</v>
      </c>
      <c r="AE32" s="18"/>
      <c r="AF32" s="15"/>
      <c r="AG32" s="15"/>
      <c r="AH32" s="15"/>
      <c r="AI32" s="15">
        <f>VLOOKUP(A32,[1]Sheet!$A:$AJ,35,0)</f>
        <v>14</v>
      </c>
      <c r="AJ32" s="15">
        <f>VLOOKUP(A32,[1]Sheet!$A:$AJ,36,0)</f>
        <v>70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72</v>
      </c>
      <c r="B33" s="15" t="s">
        <v>35</v>
      </c>
      <c r="C33" s="15"/>
      <c r="D33" s="15"/>
      <c r="E33" s="15"/>
      <c r="F33" s="15"/>
      <c r="G33" s="16">
        <v>0</v>
      </c>
      <c r="H33" s="15" t="e">
        <v>#N/A</v>
      </c>
      <c r="I33" s="15" t="s">
        <v>36</v>
      </c>
      <c r="J33" s="15"/>
      <c r="K33" s="15">
        <f t="shared" si="1"/>
        <v>0</v>
      </c>
      <c r="L33" s="15"/>
      <c r="M33" s="15"/>
      <c r="N33" s="15"/>
      <c r="O33" s="15"/>
      <c r="P33" s="15">
        <f t="shared" si="3"/>
        <v>0</v>
      </c>
      <c r="Q33" s="17"/>
      <c r="R33" s="17"/>
      <c r="S33" s="17"/>
      <c r="T33" s="15"/>
      <c r="U33" s="15" t="e">
        <f t="shared" si="4"/>
        <v>#DIV/0!</v>
      </c>
      <c r="V33" s="15" t="e">
        <f t="shared" si="5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 t="s">
        <v>39</v>
      </c>
      <c r="AC33" s="15">
        <f t="shared" si="2"/>
        <v>0</v>
      </c>
      <c r="AD33" s="16">
        <v>0</v>
      </c>
      <c r="AE33" s="18"/>
      <c r="AF33" s="15"/>
      <c r="AG33" s="15"/>
      <c r="AH33" s="15"/>
      <c r="AI33" s="15">
        <f>VLOOKUP(A33,[1]Sheet!$A:$AJ,35,0)</f>
        <v>12</v>
      </c>
      <c r="AJ33" s="15">
        <f>VLOOKUP(A33,[1]Sheet!$A:$AJ,36,0)</f>
        <v>84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5" t="s">
        <v>73</v>
      </c>
      <c r="B34" s="15" t="s">
        <v>35</v>
      </c>
      <c r="C34" s="15"/>
      <c r="D34" s="15"/>
      <c r="E34" s="15"/>
      <c r="F34" s="15"/>
      <c r="G34" s="16">
        <v>0</v>
      </c>
      <c r="H34" s="15" t="e">
        <v>#N/A</v>
      </c>
      <c r="I34" s="15" t="s">
        <v>36</v>
      </c>
      <c r="J34" s="15"/>
      <c r="K34" s="15">
        <f t="shared" si="1"/>
        <v>0</v>
      </c>
      <c r="L34" s="15"/>
      <c r="M34" s="15"/>
      <c r="N34" s="15"/>
      <c r="O34" s="15"/>
      <c r="P34" s="15">
        <f t="shared" si="3"/>
        <v>0</v>
      </c>
      <c r="Q34" s="17"/>
      <c r="R34" s="17"/>
      <c r="S34" s="17"/>
      <c r="T34" s="15"/>
      <c r="U34" s="15" t="e">
        <f t="shared" si="4"/>
        <v>#DIV/0!</v>
      </c>
      <c r="V34" s="15" t="e">
        <f t="shared" si="5"/>
        <v>#DIV/0!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 t="s">
        <v>39</v>
      </c>
      <c r="AC34" s="15">
        <f t="shared" si="2"/>
        <v>0</v>
      </c>
      <c r="AD34" s="16">
        <v>0</v>
      </c>
      <c r="AE34" s="18"/>
      <c r="AF34" s="15"/>
      <c r="AG34" s="15"/>
      <c r="AH34" s="15"/>
      <c r="AI34" s="15">
        <f>VLOOKUP(A34,[1]Sheet!$A:$AJ,35,0)</f>
        <v>12</v>
      </c>
      <c r="AJ34" s="15">
        <f>VLOOKUP(A34,[1]Sheet!$A:$AJ,36,0)</f>
        <v>84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5" t="s">
        <v>74</v>
      </c>
      <c r="B35" s="15" t="s">
        <v>35</v>
      </c>
      <c r="C35" s="15"/>
      <c r="D35" s="15"/>
      <c r="E35" s="15"/>
      <c r="F35" s="15"/>
      <c r="G35" s="16">
        <v>0</v>
      </c>
      <c r="H35" s="15" t="e">
        <v>#N/A</v>
      </c>
      <c r="I35" s="15" t="s">
        <v>36</v>
      </c>
      <c r="J35" s="15"/>
      <c r="K35" s="15">
        <f t="shared" si="1"/>
        <v>0</v>
      </c>
      <c r="L35" s="15"/>
      <c r="M35" s="15"/>
      <c r="N35" s="15"/>
      <c r="O35" s="15"/>
      <c r="P35" s="15">
        <f t="shared" si="3"/>
        <v>0</v>
      </c>
      <c r="Q35" s="17"/>
      <c r="R35" s="17"/>
      <c r="S35" s="17"/>
      <c r="T35" s="15"/>
      <c r="U35" s="15" t="e">
        <f t="shared" si="4"/>
        <v>#DIV/0!</v>
      </c>
      <c r="V35" s="15" t="e">
        <f t="shared" si="5"/>
        <v>#DIV/0!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 t="s">
        <v>39</v>
      </c>
      <c r="AC35" s="15">
        <f t="shared" si="2"/>
        <v>0</v>
      </c>
      <c r="AD35" s="16">
        <v>0</v>
      </c>
      <c r="AE35" s="18"/>
      <c r="AF35" s="15"/>
      <c r="AG35" s="15"/>
      <c r="AH35" s="15"/>
      <c r="AI35" s="15">
        <f>VLOOKUP(A35,[1]Sheet!$A:$AJ,35,0)</f>
        <v>12</v>
      </c>
      <c r="AJ35" s="15">
        <f>VLOOKUP(A35,[1]Sheet!$A:$AJ,36,0)</f>
        <v>84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35</v>
      </c>
      <c r="C36" s="1">
        <v>558</v>
      </c>
      <c r="D36" s="1">
        <v>192</v>
      </c>
      <c r="E36" s="1">
        <v>588</v>
      </c>
      <c r="F36" s="1">
        <v>37</v>
      </c>
      <c r="G36" s="6">
        <v>0.75</v>
      </c>
      <c r="H36" s="1">
        <v>180</v>
      </c>
      <c r="I36" s="1" t="s">
        <v>36</v>
      </c>
      <c r="J36" s="1">
        <v>590</v>
      </c>
      <c r="K36" s="1">
        <f t="shared" si="1"/>
        <v>-2</v>
      </c>
      <c r="L36" s="1"/>
      <c r="M36" s="1"/>
      <c r="N36" s="1">
        <v>672</v>
      </c>
      <c r="O36" s="1"/>
      <c r="P36" s="1">
        <f t="shared" si="3"/>
        <v>117.6</v>
      </c>
      <c r="Q36" s="5">
        <f>13*P36-O36-N36-F36</f>
        <v>819.8</v>
      </c>
      <c r="R36" s="5">
        <f>AE36*AD36+AG36*AD36</f>
        <v>864</v>
      </c>
      <c r="S36" s="5"/>
      <c r="T36" s="1"/>
      <c r="U36" s="1">
        <f t="shared" si="4"/>
        <v>13.375850340136054</v>
      </c>
      <c r="V36" s="1">
        <f t="shared" si="5"/>
        <v>6.0289115646258509</v>
      </c>
      <c r="W36" s="1">
        <v>93.2</v>
      </c>
      <c r="X36" s="1">
        <v>78.2</v>
      </c>
      <c r="Y36" s="1">
        <v>90.6</v>
      </c>
      <c r="Z36" s="1">
        <v>47.8</v>
      </c>
      <c r="AA36" s="1">
        <v>90.4</v>
      </c>
      <c r="AB36" s="1"/>
      <c r="AC36" s="1">
        <f t="shared" si="2"/>
        <v>614.84999999999991</v>
      </c>
      <c r="AD36" s="6">
        <v>8</v>
      </c>
      <c r="AE36" s="9">
        <f>MROUND(Q36,AD36*AI36)/AD36-AG36</f>
        <v>108</v>
      </c>
      <c r="AF36" s="1">
        <f t="shared" si="17"/>
        <v>648</v>
      </c>
      <c r="AG36" s="1"/>
      <c r="AH36" s="1">
        <f>AG36*AD36*G36</f>
        <v>0</v>
      </c>
      <c r="AI36" s="1">
        <f>VLOOKUP(A36,[1]Sheet!$A:$AJ,35,0)</f>
        <v>12</v>
      </c>
      <c r="AJ36" s="1">
        <f>VLOOKUP(A36,[1]Sheet!$A:$AJ,36,0)</f>
        <v>84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5" t="s">
        <v>76</v>
      </c>
      <c r="B37" s="15" t="s">
        <v>35</v>
      </c>
      <c r="C37" s="15"/>
      <c r="D37" s="15"/>
      <c r="E37" s="15"/>
      <c r="F37" s="15"/>
      <c r="G37" s="16">
        <v>0</v>
      </c>
      <c r="H37" s="15" t="e">
        <v>#N/A</v>
      </c>
      <c r="I37" s="15" t="s">
        <v>36</v>
      </c>
      <c r="J37" s="15"/>
      <c r="K37" s="15">
        <f t="shared" ref="K37:K67" si="19">E37-J37</f>
        <v>0</v>
      </c>
      <c r="L37" s="15"/>
      <c r="M37" s="15"/>
      <c r="N37" s="15"/>
      <c r="O37" s="15"/>
      <c r="P37" s="15">
        <f t="shared" si="3"/>
        <v>0</v>
      </c>
      <c r="Q37" s="17"/>
      <c r="R37" s="17"/>
      <c r="S37" s="17"/>
      <c r="T37" s="15"/>
      <c r="U37" s="15" t="e">
        <f t="shared" si="4"/>
        <v>#DIV/0!</v>
      </c>
      <c r="V37" s="15" t="e">
        <f t="shared" si="5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 t="s">
        <v>39</v>
      </c>
      <c r="AC37" s="15">
        <f t="shared" si="2"/>
        <v>0</v>
      </c>
      <c r="AD37" s="16">
        <v>0</v>
      </c>
      <c r="AE37" s="18"/>
      <c r="AF37" s="15"/>
      <c r="AG37" s="15"/>
      <c r="AH37" s="15"/>
      <c r="AI37" s="15">
        <f>VLOOKUP(A37,[1]Sheet!$A:$AJ,35,0)</f>
        <v>12</v>
      </c>
      <c r="AJ37" s="15">
        <f>VLOOKUP(A37,[1]Sheet!$A:$AJ,36,0)</f>
        <v>84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5" t="s">
        <v>77</v>
      </c>
      <c r="B38" s="15" t="s">
        <v>35</v>
      </c>
      <c r="C38" s="15"/>
      <c r="D38" s="15"/>
      <c r="E38" s="15"/>
      <c r="F38" s="15"/>
      <c r="G38" s="16">
        <v>0</v>
      </c>
      <c r="H38" s="15" t="e">
        <v>#N/A</v>
      </c>
      <c r="I38" s="15" t="s">
        <v>36</v>
      </c>
      <c r="J38" s="15"/>
      <c r="K38" s="15">
        <f t="shared" si="19"/>
        <v>0</v>
      </c>
      <c r="L38" s="15"/>
      <c r="M38" s="15"/>
      <c r="N38" s="15"/>
      <c r="O38" s="15"/>
      <c r="P38" s="15">
        <f t="shared" si="3"/>
        <v>0</v>
      </c>
      <c r="Q38" s="17"/>
      <c r="R38" s="17"/>
      <c r="S38" s="17"/>
      <c r="T38" s="15"/>
      <c r="U38" s="15" t="e">
        <f t="shared" si="4"/>
        <v>#DIV/0!</v>
      </c>
      <c r="V38" s="15" t="e">
        <f t="shared" si="5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 t="s">
        <v>39</v>
      </c>
      <c r="AC38" s="15">
        <f t="shared" ref="AC38:AC69" si="20">Q38*G38</f>
        <v>0</v>
      </c>
      <c r="AD38" s="16">
        <v>0</v>
      </c>
      <c r="AE38" s="18"/>
      <c r="AF38" s="15"/>
      <c r="AG38" s="15"/>
      <c r="AH38" s="15"/>
      <c r="AI38" s="15">
        <f>VLOOKUP(A38,[1]Sheet!$A:$AJ,35,0)</f>
        <v>12</v>
      </c>
      <c r="AJ38" s="15">
        <f>VLOOKUP(A38,[1]Sheet!$A:$AJ,36,0)</f>
        <v>84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78</v>
      </c>
      <c r="B39" s="15" t="s">
        <v>35</v>
      </c>
      <c r="C39" s="15"/>
      <c r="D39" s="15"/>
      <c r="E39" s="15"/>
      <c r="F39" s="15"/>
      <c r="G39" s="16">
        <v>0</v>
      </c>
      <c r="H39" s="15" t="e">
        <v>#N/A</v>
      </c>
      <c r="I39" s="15" t="s">
        <v>36</v>
      </c>
      <c r="J39" s="15"/>
      <c r="K39" s="15">
        <f t="shared" si="19"/>
        <v>0</v>
      </c>
      <c r="L39" s="15"/>
      <c r="M39" s="15"/>
      <c r="N39" s="15"/>
      <c r="O39" s="15"/>
      <c r="P39" s="15">
        <f t="shared" si="3"/>
        <v>0</v>
      </c>
      <c r="Q39" s="17"/>
      <c r="R39" s="17"/>
      <c r="S39" s="17"/>
      <c r="T39" s="15"/>
      <c r="U39" s="15" t="e">
        <f t="shared" si="4"/>
        <v>#DIV/0!</v>
      </c>
      <c r="V39" s="15" t="e">
        <f t="shared" si="5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 t="s">
        <v>39</v>
      </c>
      <c r="AC39" s="15">
        <f t="shared" si="20"/>
        <v>0</v>
      </c>
      <c r="AD39" s="16">
        <v>0</v>
      </c>
      <c r="AE39" s="18"/>
      <c r="AF39" s="15"/>
      <c r="AG39" s="15"/>
      <c r="AH39" s="15"/>
      <c r="AI39" s="15">
        <f>VLOOKUP(A39,[1]Sheet!$A:$AJ,35,0)</f>
        <v>12</v>
      </c>
      <c r="AJ39" s="15">
        <f>VLOOKUP(A39,[1]Sheet!$A:$AJ,36,0)</f>
        <v>84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35</v>
      </c>
      <c r="C40" s="1">
        <v>711</v>
      </c>
      <c r="D40" s="1">
        <v>289</v>
      </c>
      <c r="E40" s="1">
        <v>655</v>
      </c>
      <c r="F40" s="1">
        <v>261</v>
      </c>
      <c r="G40" s="6">
        <v>0.9</v>
      </c>
      <c r="H40" s="1">
        <v>180</v>
      </c>
      <c r="I40" s="1" t="s">
        <v>36</v>
      </c>
      <c r="J40" s="1">
        <v>651</v>
      </c>
      <c r="K40" s="1">
        <f t="shared" si="19"/>
        <v>4</v>
      </c>
      <c r="L40" s="1"/>
      <c r="M40" s="1"/>
      <c r="N40" s="1">
        <v>384</v>
      </c>
      <c r="O40" s="1"/>
      <c r="P40" s="1">
        <f t="shared" si="3"/>
        <v>131</v>
      </c>
      <c r="Q40" s="5">
        <f>13*P40-O40-N40-F40</f>
        <v>1058</v>
      </c>
      <c r="R40" s="5">
        <f>AE40*AD40+AG40*AD40</f>
        <v>1056</v>
      </c>
      <c r="S40" s="5"/>
      <c r="T40" s="1"/>
      <c r="U40" s="1">
        <f t="shared" si="4"/>
        <v>12.98473282442748</v>
      </c>
      <c r="V40" s="1">
        <f t="shared" si="5"/>
        <v>4.9236641221374047</v>
      </c>
      <c r="W40" s="1">
        <v>71.400000000000006</v>
      </c>
      <c r="X40" s="1">
        <v>93.4</v>
      </c>
      <c r="Y40" s="1">
        <v>102.2</v>
      </c>
      <c r="Z40" s="1">
        <v>71.2</v>
      </c>
      <c r="AA40" s="1">
        <v>82</v>
      </c>
      <c r="AB40" s="1"/>
      <c r="AC40" s="1">
        <f t="shared" si="20"/>
        <v>952.2</v>
      </c>
      <c r="AD40" s="6">
        <v>8</v>
      </c>
      <c r="AE40" s="9">
        <f>MROUND(Q40,AD40*AI40)/AD40-AG40</f>
        <v>132</v>
      </c>
      <c r="AF40" s="1">
        <f t="shared" si="17"/>
        <v>950.4</v>
      </c>
      <c r="AG40" s="1"/>
      <c r="AH40" s="1">
        <f>AG40*AD40*G40</f>
        <v>0</v>
      </c>
      <c r="AI40" s="1">
        <f>VLOOKUP(A40,[1]Sheet!$A:$AJ,35,0)</f>
        <v>12</v>
      </c>
      <c r="AJ40" s="1">
        <f>VLOOKUP(A40,[1]Sheet!$A:$AJ,36,0)</f>
        <v>84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80</v>
      </c>
      <c r="B41" s="15" t="s">
        <v>35</v>
      </c>
      <c r="C41" s="15"/>
      <c r="D41" s="15"/>
      <c r="E41" s="15"/>
      <c r="F41" s="15"/>
      <c r="G41" s="16">
        <v>0</v>
      </c>
      <c r="H41" s="15" t="e">
        <v>#N/A</v>
      </c>
      <c r="I41" s="15" t="s">
        <v>36</v>
      </c>
      <c r="J41" s="15"/>
      <c r="K41" s="15">
        <f t="shared" si="19"/>
        <v>0</v>
      </c>
      <c r="L41" s="15"/>
      <c r="M41" s="15"/>
      <c r="N41" s="15"/>
      <c r="O41" s="15"/>
      <c r="P41" s="15">
        <f t="shared" si="3"/>
        <v>0</v>
      </c>
      <c r="Q41" s="17"/>
      <c r="R41" s="17"/>
      <c r="S41" s="17"/>
      <c r="T41" s="15"/>
      <c r="U41" s="15" t="e">
        <f t="shared" si="4"/>
        <v>#DIV/0!</v>
      </c>
      <c r="V41" s="15" t="e">
        <f t="shared" si="5"/>
        <v>#DIV/0!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 t="s">
        <v>39</v>
      </c>
      <c r="AC41" s="15">
        <f t="shared" si="20"/>
        <v>0</v>
      </c>
      <c r="AD41" s="16">
        <v>0</v>
      </c>
      <c r="AE41" s="18"/>
      <c r="AF41" s="15"/>
      <c r="AG41" s="15"/>
      <c r="AH41" s="15"/>
      <c r="AI41" s="15">
        <f>VLOOKUP(A41,[1]Sheet!$A:$AJ,35,0)</f>
        <v>12</v>
      </c>
      <c r="AJ41" s="15">
        <f>VLOOKUP(A41,[1]Sheet!$A:$AJ,36,0)</f>
        <v>84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5" t="s">
        <v>81</v>
      </c>
      <c r="B42" s="15" t="s">
        <v>35</v>
      </c>
      <c r="C42" s="15"/>
      <c r="D42" s="15"/>
      <c r="E42" s="15"/>
      <c r="F42" s="15"/>
      <c r="G42" s="16">
        <v>0</v>
      </c>
      <c r="H42" s="15" t="e">
        <v>#N/A</v>
      </c>
      <c r="I42" s="15" t="s">
        <v>36</v>
      </c>
      <c r="J42" s="15"/>
      <c r="K42" s="15">
        <f t="shared" si="19"/>
        <v>0</v>
      </c>
      <c r="L42" s="15"/>
      <c r="M42" s="15"/>
      <c r="N42" s="15"/>
      <c r="O42" s="15"/>
      <c r="P42" s="15">
        <f t="shared" si="3"/>
        <v>0</v>
      </c>
      <c r="Q42" s="17"/>
      <c r="R42" s="17"/>
      <c r="S42" s="17"/>
      <c r="T42" s="15"/>
      <c r="U42" s="15" t="e">
        <f t="shared" si="4"/>
        <v>#DIV/0!</v>
      </c>
      <c r="V42" s="15" t="e">
        <f t="shared" si="5"/>
        <v>#DIV/0!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 t="s">
        <v>39</v>
      </c>
      <c r="AC42" s="15">
        <f t="shared" si="20"/>
        <v>0</v>
      </c>
      <c r="AD42" s="16">
        <v>0</v>
      </c>
      <c r="AE42" s="18"/>
      <c r="AF42" s="15"/>
      <c r="AG42" s="15"/>
      <c r="AH42" s="15"/>
      <c r="AI42" s="15">
        <f>VLOOKUP(A42,[1]Sheet!$A:$AJ,35,0)</f>
        <v>12</v>
      </c>
      <c r="AJ42" s="15">
        <f>VLOOKUP(A42,[1]Sheet!$A:$AJ,36,0)</f>
        <v>84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35</v>
      </c>
      <c r="C43" s="1">
        <v>489</v>
      </c>
      <c r="D43" s="1">
        <v>3072</v>
      </c>
      <c r="E43" s="1">
        <v>1106</v>
      </c>
      <c r="F43" s="1">
        <v>2222</v>
      </c>
      <c r="G43" s="6">
        <v>0.9</v>
      </c>
      <c r="H43" s="1">
        <v>180</v>
      </c>
      <c r="I43" s="1" t="s">
        <v>36</v>
      </c>
      <c r="J43" s="1">
        <v>1112</v>
      </c>
      <c r="K43" s="1">
        <f t="shared" si="19"/>
        <v>-6</v>
      </c>
      <c r="L43" s="1"/>
      <c r="M43" s="1"/>
      <c r="N43" s="1">
        <v>0</v>
      </c>
      <c r="O43" s="1"/>
      <c r="P43" s="1">
        <f t="shared" si="3"/>
        <v>221.2</v>
      </c>
      <c r="Q43" s="26">
        <v>0</v>
      </c>
      <c r="R43" s="26">
        <f t="shared" ref="R43" si="21">AE43*AD43</f>
        <v>0</v>
      </c>
      <c r="S43" s="5"/>
      <c r="T43" s="1">
        <v>672</v>
      </c>
      <c r="U43" s="1">
        <f t="shared" si="4"/>
        <v>10.045207956600363</v>
      </c>
      <c r="V43" s="1">
        <f t="shared" si="5"/>
        <v>10.045207956600363</v>
      </c>
      <c r="W43" s="1">
        <v>240.2</v>
      </c>
      <c r="X43" s="1">
        <v>221.8</v>
      </c>
      <c r="Y43" s="1">
        <v>184.6</v>
      </c>
      <c r="Z43" s="1">
        <v>87.6</v>
      </c>
      <c r="AA43" s="1">
        <v>183.4</v>
      </c>
      <c r="AB43" s="25" t="s">
        <v>83</v>
      </c>
      <c r="AC43" s="1">
        <f t="shared" si="20"/>
        <v>0</v>
      </c>
      <c r="AD43" s="6">
        <v>8</v>
      </c>
      <c r="AE43" s="9">
        <f t="shared" ref="AE43:AE57" si="22">MROUND(Q43,AD43*AI43)/AD43-AG43</f>
        <v>0</v>
      </c>
      <c r="AF43" s="1">
        <f t="shared" si="17"/>
        <v>0</v>
      </c>
      <c r="AG43" s="1"/>
      <c r="AH43" s="1">
        <f t="shared" ref="AH43:AH57" si="23">AG43*AD43*G43</f>
        <v>0</v>
      </c>
      <c r="AI43" s="1">
        <f>VLOOKUP(A43,[1]Sheet!$A:$AJ,35,0)</f>
        <v>12</v>
      </c>
      <c r="AJ43" s="1">
        <f>VLOOKUP(A43,[1]Sheet!$A:$AJ,36,0)</f>
        <v>84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35</v>
      </c>
      <c r="C44" s="1">
        <v>256</v>
      </c>
      <c r="D44" s="1">
        <v>192</v>
      </c>
      <c r="E44" s="1">
        <v>367</v>
      </c>
      <c r="F44" s="1">
        <v>18</v>
      </c>
      <c r="G44" s="6">
        <v>0.43</v>
      </c>
      <c r="H44" s="1">
        <v>180</v>
      </c>
      <c r="I44" s="1" t="s">
        <v>36</v>
      </c>
      <c r="J44" s="1">
        <v>421</v>
      </c>
      <c r="K44" s="1">
        <f t="shared" si="19"/>
        <v>-54</v>
      </c>
      <c r="L44" s="1"/>
      <c r="M44" s="1"/>
      <c r="N44" s="1">
        <v>192</v>
      </c>
      <c r="O44" s="1"/>
      <c r="P44" s="1">
        <f t="shared" si="3"/>
        <v>73.400000000000006</v>
      </c>
      <c r="Q44" s="5">
        <f t="shared" ref="Q44:Q46" si="24">13*P44-O44-N44-F44</f>
        <v>744.2</v>
      </c>
      <c r="R44" s="5">
        <f t="shared" ref="R44:R57" si="25">AE44*AD44+AG44*AD44</f>
        <v>768</v>
      </c>
      <c r="S44" s="5"/>
      <c r="T44" s="1"/>
      <c r="U44" s="1">
        <f t="shared" si="4"/>
        <v>13.32425068119891</v>
      </c>
      <c r="V44" s="1">
        <f t="shared" si="5"/>
        <v>2.8610354223433241</v>
      </c>
      <c r="W44" s="1">
        <v>43.6</v>
      </c>
      <c r="X44" s="1">
        <v>41</v>
      </c>
      <c r="Y44" s="1">
        <v>49.4</v>
      </c>
      <c r="Z44" s="1">
        <v>47</v>
      </c>
      <c r="AA44" s="1">
        <v>51.4</v>
      </c>
      <c r="AB44" s="1"/>
      <c r="AC44" s="1">
        <f t="shared" si="20"/>
        <v>320.00600000000003</v>
      </c>
      <c r="AD44" s="6">
        <v>16</v>
      </c>
      <c r="AE44" s="9">
        <f t="shared" si="22"/>
        <v>48</v>
      </c>
      <c r="AF44" s="1">
        <f t="shared" si="17"/>
        <v>330.24</v>
      </c>
      <c r="AG44" s="1"/>
      <c r="AH44" s="1">
        <f t="shared" si="23"/>
        <v>0</v>
      </c>
      <c r="AI44" s="1">
        <f>VLOOKUP(A44,[1]Sheet!$A:$AJ,35,0)</f>
        <v>12</v>
      </c>
      <c r="AJ44" s="1">
        <f>VLOOKUP(A44,[1]Sheet!$A:$AJ,36,0)</f>
        <v>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46</v>
      </c>
      <c r="C45" s="1">
        <v>1395</v>
      </c>
      <c r="D45" s="1">
        <v>665</v>
      </c>
      <c r="E45" s="1">
        <v>1350</v>
      </c>
      <c r="F45" s="1">
        <v>560</v>
      </c>
      <c r="G45" s="6">
        <v>1</v>
      </c>
      <c r="H45" s="1">
        <v>180</v>
      </c>
      <c r="I45" s="1" t="s">
        <v>36</v>
      </c>
      <c r="J45" s="1">
        <v>1375</v>
      </c>
      <c r="K45" s="1">
        <f t="shared" si="19"/>
        <v>-25</v>
      </c>
      <c r="L45" s="1"/>
      <c r="M45" s="1"/>
      <c r="N45" s="1">
        <v>0</v>
      </c>
      <c r="O45" s="1">
        <v>960</v>
      </c>
      <c r="P45" s="1">
        <f t="shared" si="3"/>
        <v>270</v>
      </c>
      <c r="Q45" s="5">
        <f t="shared" si="24"/>
        <v>1990</v>
      </c>
      <c r="R45" s="5">
        <f t="shared" si="25"/>
        <v>1980</v>
      </c>
      <c r="S45" s="5"/>
      <c r="T45" s="1"/>
      <c r="U45" s="1">
        <f t="shared" si="4"/>
        <v>12.962962962962964</v>
      </c>
      <c r="V45" s="1">
        <f t="shared" si="5"/>
        <v>5.6296296296296298</v>
      </c>
      <c r="W45" s="1">
        <v>204</v>
      </c>
      <c r="X45" s="1">
        <v>197</v>
      </c>
      <c r="Y45" s="1">
        <v>233</v>
      </c>
      <c r="Z45" s="1">
        <v>220</v>
      </c>
      <c r="AA45" s="1">
        <v>268</v>
      </c>
      <c r="AB45" s="1"/>
      <c r="AC45" s="1">
        <f t="shared" si="20"/>
        <v>1990</v>
      </c>
      <c r="AD45" s="6">
        <v>5</v>
      </c>
      <c r="AE45" s="9">
        <f t="shared" si="22"/>
        <v>252</v>
      </c>
      <c r="AF45" s="1">
        <f t="shared" si="17"/>
        <v>1260</v>
      </c>
      <c r="AG45" s="1">
        <v>144</v>
      </c>
      <c r="AH45" s="1">
        <f t="shared" si="23"/>
        <v>720</v>
      </c>
      <c r="AI45" s="1">
        <f>VLOOKUP(A45,[1]Sheet!$A:$AJ,35,0)</f>
        <v>12</v>
      </c>
      <c r="AJ45" s="1">
        <f>VLOOKUP(A45,[1]Sheet!$A:$AJ,36,0)</f>
        <v>144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35</v>
      </c>
      <c r="C46" s="1">
        <v>1992</v>
      </c>
      <c r="D46" s="1">
        <v>1344</v>
      </c>
      <c r="E46" s="1">
        <v>1517</v>
      </c>
      <c r="F46" s="1">
        <v>1488</v>
      </c>
      <c r="G46" s="6">
        <v>0.9</v>
      </c>
      <c r="H46" s="1">
        <v>180</v>
      </c>
      <c r="I46" s="1" t="s">
        <v>36</v>
      </c>
      <c r="J46" s="1">
        <v>1523</v>
      </c>
      <c r="K46" s="1">
        <f t="shared" si="19"/>
        <v>-6</v>
      </c>
      <c r="L46" s="1"/>
      <c r="M46" s="1"/>
      <c r="N46" s="1">
        <v>1056</v>
      </c>
      <c r="O46" s="1"/>
      <c r="P46" s="1">
        <f t="shared" si="3"/>
        <v>303.39999999999998</v>
      </c>
      <c r="Q46" s="5">
        <f t="shared" si="24"/>
        <v>1400.1999999999998</v>
      </c>
      <c r="R46" s="5">
        <f t="shared" si="25"/>
        <v>1440</v>
      </c>
      <c r="S46" s="5"/>
      <c r="T46" s="1"/>
      <c r="U46" s="1">
        <f t="shared" si="4"/>
        <v>13.131179960448254</v>
      </c>
      <c r="V46" s="1">
        <f t="shared" si="5"/>
        <v>8.3849703361898484</v>
      </c>
      <c r="W46" s="1">
        <v>224.6</v>
      </c>
      <c r="X46" s="1">
        <v>297.8</v>
      </c>
      <c r="Y46" s="1">
        <v>304.39999999999998</v>
      </c>
      <c r="Z46" s="1">
        <v>187.8</v>
      </c>
      <c r="AA46" s="1">
        <v>264.39999999999998</v>
      </c>
      <c r="AB46" s="1"/>
      <c r="AC46" s="1">
        <f t="shared" si="20"/>
        <v>1260.1799999999998</v>
      </c>
      <c r="AD46" s="6">
        <v>8</v>
      </c>
      <c r="AE46" s="9">
        <f t="shared" si="22"/>
        <v>180</v>
      </c>
      <c r="AF46" s="1">
        <f t="shared" si="17"/>
        <v>1296</v>
      </c>
      <c r="AG46" s="1"/>
      <c r="AH46" s="1">
        <f t="shared" si="23"/>
        <v>0</v>
      </c>
      <c r="AI46" s="1">
        <f>VLOOKUP(A46,[1]Sheet!$A:$AJ,35,0)</f>
        <v>12</v>
      </c>
      <c r="AJ46" s="1">
        <f>VLOOKUP(A46,[1]Sheet!$A:$AJ,36,0)</f>
        <v>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35</v>
      </c>
      <c r="C47" s="1">
        <v>434</v>
      </c>
      <c r="D47" s="1"/>
      <c r="E47" s="1">
        <v>392</v>
      </c>
      <c r="F47" s="1">
        <v>-7</v>
      </c>
      <c r="G47" s="6">
        <v>0.43</v>
      </c>
      <c r="H47" s="1">
        <v>180</v>
      </c>
      <c r="I47" s="1" t="s">
        <v>36</v>
      </c>
      <c r="J47" s="1">
        <v>428</v>
      </c>
      <c r="K47" s="1">
        <f t="shared" si="19"/>
        <v>-36</v>
      </c>
      <c r="L47" s="1"/>
      <c r="M47" s="1"/>
      <c r="N47" s="1">
        <v>384</v>
      </c>
      <c r="O47" s="1"/>
      <c r="P47" s="1">
        <f t="shared" si="3"/>
        <v>78.400000000000006</v>
      </c>
      <c r="Q47" s="5">
        <f t="shared" ref="Q47:Q54" si="26">14*P47-O47-N47-F47</f>
        <v>720.60000000000014</v>
      </c>
      <c r="R47" s="5">
        <f t="shared" si="25"/>
        <v>768</v>
      </c>
      <c r="S47" s="5"/>
      <c r="T47" s="1"/>
      <c r="U47" s="1">
        <f t="shared" si="4"/>
        <v>14.604591836734693</v>
      </c>
      <c r="V47" s="1">
        <f t="shared" si="5"/>
        <v>4.8086734693877551</v>
      </c>
      <c r="W47" s="1">
        <v>44.6</v>
      </c>
      <c r="X47" s="1">
        <v>44.4</v>
      </c>
      <c r="Y47" s="1">
        <v>61.6</v>
      </c>
      <c r="Z47" s="1">
        <v>55.6</v>
      </c>
      <c r="AA47" s="1">
        <v>56.6</v>
      </c>
      <c r="AB47" s="1"/>
      <c r="AC47" s="1">
        <f t="shared" si="20"/>
        <v>309.85800000000006</v>
      </c>
      <c r="AD47" s="6">
        <v>16</v>
      </c>
      <c r="AE47" s="9">
        <f t="shared" si="22"/>
        <v>48</v>
      </c>
      <c r="AF47" s="1">
        <f t="shared" si="17"/>
        <v>330.24</v>
      </c>
      <c r="AG47" s="1"/>
      <c r="AH47" s="1">
        <f t="shared" si="23"/>
        <v>0</v>
      </c>
      <c r="AI47" s="1">
        <f>VLOOKUP(A47,[1]Sheet!$A:$AJ,35,0)</f>
        <v>12</v>
      </c>
      <c r="AJ47" s="1">
        <f>VLOOKUP(A47,[1]Sheet!$A:$AJ,36,0)</f>
        <v>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35</v>
      </c>
      <c r="C48" s="1">
        <v>101</v>
      </c>
      <c r="D48" s="1"/>
      <c r="E48" s="1">
        <v>76</v>
      </c>
      <c r="F48" s="1"/>
      <c r="G48" s="6">
        <v>0.7</v>
      </c>
      <c r="H48" s="1">
        <v>180</v>
      </c>
      <c r="I48" s="1" t="s">
        <v>36</v>
      </c>
      <c r="J48" s="1">
        <v>81</v>
      </c>
      <c r="K48" s="1">
        <f t="shared" si="19"/>
        <v>-5</v>
      </c>
      <c r="L48" s="1"/>
      <c r="M48" s="1"/>
      <c r="N48" s="1">
        <v>120</v>
      </c>
      <c r="O48" s="1"/>
      <c r="P48" s="1">
        <f t="shared" si="3"/>
        <v>15.2</v>
      </c>
      <c r="Q48" s="5">
        <f t="shared" si="26"/>
        <v>92.799999999999983</v>
      </c>
      <c r="R48" s="5">
        <f t="shared" si="25"/>
        <v>120</v>
      </c>
      <c r="S48" s="5"/>
      <c r="T48" s="1"/>
      <c r="U48" s="1">
        <f t="shared" si="4"/>
        <v>15.789473684210527</v>
      </c>
      <c r="V48" s="1">
        <f t="shared" si="5"/>
        <v>7.8947368421052637</v>
      </c>
      <c r="W48" s="1">
        <v>7.4</v>
      </c>
      <c r="X48" s="1">
        <v>0</v>
      </c>
      <c r="Y48" s="1">
        <v>0</v>
      </c>
      <c r="Z48" s="1">
        <v>0</v>
      </c>
      <c r="AA48" s="1">
        <v>0</v>
      </c>
      <c r="AB48" s="1" t="s">
        <v>89</v>
      </c>
      <c r="AC48" s="1">
        <f t="shared" si="20"/>
        <v>64.95999999999998</v>
      </c>
      <c r="AD48" s="6">
        <v>10</v>
      </c>
      <c r="AE48" s="9">
        <f t="shared" si="22"/>
        <v>12</v>
      </c>
      <c r="AF48" s="1">
        <f t="shared" si="17"/>
        <v>84</v>
      </c>
      <c r="AG48" s="1"/>
      <c r="AH48" s="1">
        <f t="shared" si="23"/>
        <v>0</v>
      </c>
      <c r="AI48" s="1">
        <f>VLOOKUP(A48,[1]Sheet!$A:$AJ,35,0)</f>
        <v>12</v>
      </c>
      <c r="AJ48" s="1">
        <f>VLOOKUP(A48,[1]Sheet!$A:$AJ,36,0)</f>
        <v>84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90</v>
      </c>
      <c r="B49" s="1" t="s">
        <v>35</v>
      </c>
      <c r="C49" s="1">
        <v>102</v>
      </c>
      <c r="D49" s="1"/>
      <c r="E49" s="1">
        <v>67</v>
      </c>
      <c r="F49" s="1">
        <v>24</v>
      </c>
      <c r="G49" s="6">
        <v>0.7</v>
      </c>
      <c r="H49" s="1">
        <v>180</v>
      </c>
      <c r="I49" s="1" t="s">
        <v>36</v>
      </c>
      <c r="J49" s="1">
        <v>66</v>
      </c>
      <c r="K49" s="1">
        <f t="shared" si="19"/>
        <v>1</v>
      </c>
      <c r="L49" s="1"/>
      <c r="M49" s="1"/>
      <c r="N49" s="1">
        <v>0</v>
      </c>
      <c r="O49" s="1"/>
      <c r="P49" s="1">
        <f t="shared" si="3"/>
        <v>13.4</v>
      </c>
      <c r="Q49" s="5">
        <f>18*P49-O49-N49-F49</f>
        <v>217.20000000000002</v>
      </c>
      <c r="R49" s="5">
        <f t="shared" si="25"/>
        <v>240</v>
      </c>
      <c r="S49" s="5"/>
      <c r="T49" s="1"/>
      <c r="U49" s="1">
        <f t="shared" si="4"/>
        <v>19.701492537313431</v>
      </c>
      <c r="V49" s="1">
        <f t="shared" si="5"/>
        <v>1.791044776119403</v>
      </c>
      <c r="W49" s="1">
        <v>5.8</v>
      </c>
      <c r="X49" s="1">
        <v>0</v>
      </c>
      <c r="Y49" s="1">
        <v>0</v>
      </c>
      <c r="Z49" s="1">
        <v>0</v>
      </c>
      <c r="AA49" s="1">
        <v>0</v>
      </c>
      <c r="AB49" s="1" t="s">
        <v>89</v>
      </c>
      <c r="AC49" s="1">
        <f t="shared" si="20"/>
        <v>152.04</v>
      </c>
      <c r="AD49" s="6">
        <v>10</v>
      </c>
      <c r="AE49" s="9">
        <f t="shared" si="22"/>
        <v>24</v>
      </c>
      <c r="AF49" s="1">
        <f t="shared" si="17"/>
        <v>168</v>
      </c>
      <c r="AG49" s="1"/>
      <c r="AH49" s="1">
        <f t="shared" si="23"/>
        <v>0</v>
      </c>
      <c r="AI49" s="1">
        <f>VLOOKUP(A49,[1]Sheet!$A:$AJ,35,0)</f>
        <v>12</v>
      </c>
      <c r="AJ49" s="1">
        <f>VLOOKUP(A49,[1]Sheet!$A:$AJ,36,0)</f>
        <v>84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35</v>
      </c>
      <c r="C50" s="1">
        <v>10</v>
      </c>
      <c r="D50" s="1">
        <v>96</v>
      </c>
      <c r="E50" s="1">
        <v>77</v>
      </c>
      <c r="F50" s="1">
        <v>26</v>
      </c>
      <c r="G50" s="6">
        <v>0.7</v>
      </c>
      <c r="H50" s="1">
        <v>180</v>
      </c>
      <c r="I50" s="1" t="s">
        <v>36</v>
      </c>
      <c r="J50" s="1">
        <v>75</v>
      </c>
      <c r="K50" s="1">
        <f t="shared" si="19"/>
        <v>2</v>
      </c>
      <c r="L50" s="1"/>
      <c r="M50" s="1"/>
      <c r="N50" s="1">
        <v>96</v>
      </c>
      <c r="O50" s="1"/>
      <c r="P50" s="1">
        <f t="shared" si="3"/>
        <v>15.4</v>
      </c>
      <c r="Q50" s="5">
        <f t="shared" si="26"/>
        <v>93.6</v>
      </c>
      <c r="R50" s="5">
        <f t="shared" si="25"/>
        <v>96</v>
      </c>
      <c r="S50" s="5"/>
      <c r="T50" s="1"/>
      <c r="U50" s="1">
        <f t="shared" si="4"/>
        <v>14.155844155844155</v>
      </c>
      <c r="V50" s="1">
        <f t="shared" si="5"/>
        <v>7.9220779220779223</v>
      </c>
      <c r="W50" s="1">
        <v>12.8</v>
      </c>
      <c r="X50" s="1">
        <v>5.6</v>
      </c>
      <c r="Y50" s="1">
        <v>7.8</v>
      </c>
      <c r="Z50" s="1">
        <v>5</v>
      </c>
      <c r="AA50" s="1">
        <v>2.6</v>
      </c>
      <c r="AB50" s="1" t="s">
        <v>92</v>
      </c>
      <c r="AC50" s="1">
        <f t="shared" si="20"/>
        <v>65.52</v>
      </c>
      <c r="AD50" s="6">
        <v>8</v>
      </c>
      <c r="AE50" s="9">
        <f t="shared" si="22"/>
        <v>12</v>
      </c>
      <c r="AF50" s="1">
        <f t="shared" si="17"/>
        <v>67.199999999999989</v>
      </c>
      <c r="AG50" s="1"/>
      <c r="AH50" s="1">
        <f t="shared" si="23"/>
        <v>0</v>
      </c>
      <c r="AI50" s="1">
        <f>VLOOKUP(A50,[1]Sheet!$A:$AJ,35,0)</f>
        <v>12</v>
      </c>
      <c r="AJ50" s="1">
        <f>VLOOKUP(A50,[1]Sheet!$A:$AJ,36,0)</f>
        <v>84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35</v>
      </c>
      <c r="C51" s="1">
        <v>72</v>
      </c>
      <c r="D51" s="1"/>
      <c r="E51" s="1">
        <v>55</v>
      </c>
      <c r="F51" s="1">
        <v>10</v>
      </c>
      <c r="G51" s="6">
        <v>0.7</v>
      </c>
      <c r="H51" s="1">
        <v>180</v>
      </c>
      <c r="I51" s="1" t="s">
        <v>36</v>
      </c>
      <c r="J51" s="1">
        <v>57</v>
      </c>
      <c r="K51" s="1">
        <f t="shared" si="19"/>
        <v>-2</v>
      </c>
      <c r="L51" s="1"/>
      <c r="M51" s="1"/>
      <c r="N51" s="1">
        <v>96</v>
      </c>
      <c r="O51" s="1"/>
      <c r="P51" s="1">
        <f t="shared" si="3"/>
        <v>11</v>
      </c>
      <c r="Q51" s="5">
        <f t="shared" si="26"/>
        <v>48</v>
      </c>
      <c r="R51" s="5">
        <f t="shared" si="25"/>
        <v>96</v>
      </c>
      <c r="S51" s="5"/>
      <c r="T51" s="1"/>
      <c r="U51" s="1">
        <f t="shared" si="4"/>
        <v>18.363636363636363</v>
      </c>
      <c r="V51" s="1">
        <f t="shared" si="5"/>
        <v>9.6363636363636367</v>
      </c>
      <c r="W51" s="1">
        <v>10.8</v>
      </c>
      <c r="X51" s="1">
        <v>6</v>
      </c>
      <c r="Y51" s="1">
        <v>5.8</v>
      </c>
      <c r="Z51" s="1">
        <v>4.2</v>
      </c>
      <c r="AA51" s="1">
        <v>11.8</v>
      </c>
      <c r="AB51" s="1"/>
      <c r="AC51" s="1">
        <f t="shared" si="20"/>
        <v>33.599999999999994</v>
      </c>
      <c r="AD51" s="6">
        <v>8</v>
      </c>
      <c r="AE51" s="9">
        <f t="shared" si="22"/>
        <v>12</v>
      </c>
      <c r="AF51" s="1">
        <f t="shared" si="17"/>
        <v>67.199999999999989</v>
      </c>
      <c r="AG51" s="1"/>
      <c r="AH51" s="1">
        <f t="shared" si="23"/>
        <v>0</v>
      </c>
      <c r="AI51" s="1">
        <f>VLOOKUP(A51,[1]Sheet!$A:$AJ,35,0)</f>
        <v>12</v>
      </c>
      <c r="AJ51" s="1">
        <f>VLOOKUP(A51,[1]Sheet!$A:$AJ,36,0)</f>
        <v>84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94</v>
      </c>
      <c r="B52" s="1" t="s">
        <v>35</v>
      </c>
      <c r="C52" s="1">
        <v>-3</v>
      </c>
      <c r="D52" s="1">
        <v>96</v>
      </c>
      <c r="E52" s="1">
        <v>69</v>
      </c>
      <c r="F52" s="1">
        <v>24</v>
      </c>
      <c r="G52" s="6">
        <v>0.7</v>
      </c>
      <c r="H52" s="1">
        <v>180</v>
      </c>
      <c r="I52" s="1" t="s">
        <v>36</v>
      </c>
      <c r="J52" s="1">
        <v>69</v>
      </c>
      <c r="K52" s="1">
        <f t="shared" si="19"/>
        <v>0</v>
      </c>
      <c r="L52" s="1"/>
      <c r="M52" s="1"/>
      <c r="N52" s="1">
        <v>0</v>
      </c>
      <c r="O52" s="1"/>
      <c r="P52" s="1">
        <f t="shared" si="3"/>
        <v>13.8</v>
      </c>
      <c r="Q52" s="5">
        <f t="shared" si="26"/>
        <v>169.20000000000002</v>
      </c>
      <c r="R52" s="5">
        <f t="shared" si="25"/>
        <v>192</v>
      </c>
      <c r="S52" s="5"/>
      <c r="T52" s="1"/>
      <c r="U52" s="1">
        <f t="shared" si="4"/>
        <v>15.652173913043477</v>
      </c>
      <c r="V52" s="1">
        <f t="shared" si="5"/>
        <v>1.7391304347826086</v>
      </c>
      <c r="W52" s="1">
        <v>4</v>
      </c>
      <c r="X52" s="1">
        <v>2.4</v>
      </c>
      <c r="Y52" s="1">
        <v>3</v>
      </c>
      <c r="Z52" s="1">
        <v>3.6</v>
      </c>
      <c r="AA52" s="1">
        <v>10.6</v>
      </c>
      <c r="AB52" s="1"/>
      <c r="AC52" s="1">
        <f t="shared" si="20"/>
        <v>118.44</v>
      </c>
      <c r="AD52" s="6">
        <v>8</v>
      </c>
      <c r="AE52" s="9">
        <f t="shared" si="22"/>
        <v>24</v>
      </c>
      <c r="AF52" s="1">
        <f t="shared" si="17"/>
        <v>134.39999999999998</v>
      </c>
      <c r="AG52" s="1"/>
      <c r="AH52" s="1">
        <f t="shared" si="23"/>
        <v>0</v>
      </c>
      <c r="AI52" s="1">
        <f>VLOOKUP(A52,[1]Sheet!$A:$AJ,35,0)</f>
        <v>12</v>
      </c>
      <c r="AJ52" s="1">
        <f>VLOOKUP(A52,[1]Sheet!$A:$AJ,36,0)</f>
        <v>84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95</v>
      </c>
      <c r="B53" s="1" t="s">
        <v>35</v>
      </c>
      <c r="C53" s="1">
        <v>969</v>
      </c>
      <c r="D53" s="1"/>
      <c r="E53" s="1">
        <v>631</v>
      </c>
      <c r="F53" s="1">
        <v>276</v>
      </c>
      <c r="G53" s="6">
        <v>0.7</v>
      </c>
      <c r="H53" s="1">
        <v>180</v>
      </c>
      <c r="I53" s="1" t="s">
        <v>36</v>
      </c>
      <c r="J53" s="1">
        <v>633</v>
      </c>
      <c r="K53" s="1">
        <f t="shared" si="19"/>
        <v>-2</v>
      </c>
      <c r="L53" s="1"/>
      <c r="M53" s="1"/>
      <c r="N53" s="1">
        <v>192</v>
      </c>
      <c r="O53" s="1"/>
      <c r="P53" s="1">
        <f t="shared" si="3"/>
        <v>126.2</v>
      </c>
      <c r="Q53" s="5">
        <f t="shared" ref="Q53" si="27">13*P53-O53-N53-F53</f>
        <v>1172.6000000000001</v>
      </c>
      <c r="R53" s="5">
        <f t="shared" si="25"/>
        <v>1152</v>
      </c>
      <c r="S53" s="5"/>
      <c r="T53" s="1"/>
      <c r="U53" s="1">
        <f t="shared" si="4"/>
        <v>12.836767036450079</v>
      </c>
      <c r="V53" s="1">
        <f t="shared" si="5"/>
        <v>3.7083993660855783</v>
      </c>
      <c r="W53" s="1">
        <v>68.2</v>
      </c>
      <c r="X53" s="1">
        <v>42.6</v>
      </c>
      <c r="Y53" s="1">
        <v>106.2</v>
      </c>
      <c r="Z53" s="1">
        <v>43.2</v>
      </c>
      <c r="AA53" s="1">
        <v>74.599999999999994</v>
      </c>
      <c r="AB53" s="1"/>
      <c r="AC53" s="1">
        <f t="shared" si="20"/>
        <v>820.82</v>
      </c>
      <c r="AD53" s="6">
        <v>8</v>
      </c>
      <c r="AE53" s="9">
        <f t="shared" si="22"/>
        <v>144</v>
      </c>
      <c r="AF53" s="1">
        <f t="shared" si="17"/>
        <v>806.4</v>
      </c>
      <c r="AG53" s="1"/>
      <c r="AH53" s="1">
        <f t="shared" si="23"/>
        <v>0</v>
      </c>
      <c r="AI53" s="1">
        <f>VLOOKUP(A53,[1]Sheet!$A:$AJ,35,0)</f>
        <v>12</v>
      </c>
      <c r="AJ53" s="1">
        <f>VLOOKUP(A53,[1]Sheet!$A:$AJ,36,0)</f>
        <v>84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96</v>
      </c>
      <c r="B54" s="1" t="s">
        <v>35</v>
      </c>
      <c r="C54" s="1">
        <v>337</v>
      </c>
      <c r="D54" s="1"/>
      <c r="E54" s="1">
        <v>265</v>
      </c>
      <c r="F54" s="1"/>
      <c r="G54" s="6">
        <v>0.9</v>
      </c>
      <c r="H54" s="1">
        <v>180</v>
      </c>
      <c r="I54" s="1" t="s">
        <v>36</v>
      </c>
      <c r="J54" s="1">
        <v>294</v>
      </c>
      <c r="K54" s="1">
        <f t="shared" si="19"/>
        <v>-29</v>
      </c>
      <c r="L54" s="1"/>
      <c r="M54" s="1"/>
      <c r="N54" s="1">
        <v>480</v>
      </c>
      <c r="O54" s="1"/>
      <c r="P54" s="1">
        <f t="shared" si="3"/>
        <v>53</v>
      </c>
      <c r="Q54" s="5">
        <f t="shared" si="26"/>
        <v>262</v>
      </c>
      <c r="R54" s="5">
        <f t="shared" si="25"/>
        <v>288</v>
      </c>
      <c r="S54" s="5"/>
      <c r="T54" s="1"/>
      <c r="U54" s="1">
        <f t="shared" si="4"/>
        <v>14.490566037735849</v>
      </c>
      <c r="V54" s="1">
        <f t="shared" si="5"/>
        <v>9.0566037735849054</v>
      </c>
      <c r="W54" s="1">
        <v>52.6</v>
      </c>
      <c r="X54" s="1">
        <v>27.6</v>
      </c>
      <c r="Y54" s="1">
        <v>46.6</v>
      </c>
      <c r="Z54" s="1">
        <v>29</v>
      </c>
      <c r="AA54" s="1">
        <v>30.2</v>
      </c>
      <c r="AB54" s="1"/>
      <c r="AC54" s="1">
        <f t="shared" si="20"/>
        <v>235.8</v>
      </c>
      <c r="AD54" s="6">
        <v>8</v>
      </c>
      <c r="AE54" s="9">
        <f t="shared" si="22"/>
        <v>36</v>
      </c>
      <c r="AF54" s="1">
        <f t="shared" si="17"/>
        <v>259.2</v>
      </c>
      <c r="AG54" s="1"/>
      <c r="AH54" s="1">
        <f t="shared" si="23"/>
        <v>0</v>
      </c>
      <c r="AI54" s="1">
        <f>VLOOKUP(A54,[1]Sheet!$A:$AJ,35,0)</f>
        <v>12</v>
      </c>
      <c r="AJ54" s="1">
        <f>VLOOKUP(A54,[1]Sheet!$A:$AJ,36,0)</f>
        <v>84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97</v>
      </c>
      <c r="B55" s="1" t="s">
        <v>35</v>
      </c>
      <c r="C55" s="1">
        <v>240</v>
      </c>
      <c r="D55" s="1">
        <v>18</v>
      </c>
      <c r="E55" s="1">
        <v>203</v>
      </c>
      <c r="F55" s="1"/>
      <c r="G55" s="6">
        <v>0.9</v>
      </c>
      <c r="H55" s="1">
        <v>180</v>
      </c>
      <c r="I55" s="1" t="s">
        <v>36</v>
      </c>
      <c r="J55" s="1">
        <v>209</v>
      </c>
      <c r="K55" s="1">
        <f t="shared" si="19"/>
        <v>-6</v>
      </c>
      <c r="L55" s="1"/>
      <c r="M55" s="1"/>
      <c r="N55" s="1">
        <v>864</v>
      </c>
      <c r="O55" s="1"/>
      <c r="P55" s="1">
        <f t="shared" si="3"/>
        <v>40.6</v>
      </c>
      <c r="Q55" s="5"/>
      <c r="R55" s="5">
        <f t="shared" si="25"/>
        <v>0</v>
      </c>
      <c r="S55" s="5"/>
      <c r="T55" s="1"/>
      <c r="U55" s="1">
        <f t="shared" si="4"/>
        <v>21.2807881773399</v>
      </c>
      <c r="V55" s="1">
        <f t="shared" si="5"/>
        <v>21.2807881773399</v>
      </c>
      <c r="W55" s="1">
        <v>73</v>
      </c>
      <c r="X55" s="1">
        <v>41.6</v>
      </c>
      <c r="Y55" s="1">
        <v>57.6</v>
      </c>
      <c r="Z55" s="1">
        <v>22.4</v>
      </c>
      <c r="AA55" s="1">
        <v>46.4</v>
      </c>
      <c r="AB55" s="1"/>
      <c r="AC55" s="1">
        <f t="shared" si="20"/>
        <v>0</v>
      </c>
      <c r="AD55" s="6">
        <v>8</v>
      </c>
      <c r="AE55" s="9">
        <f t="shared" si="22"/>
        <v>0</v>
      </c>
      <c r="AF55" s="1">
        <f t="shared" si="17"/>
        <v>0</v>
      </c>
      <c r="AG55" s="1"/>
      <c r="AH55" s="1">
        <f t="shared" si="23"/>
        <v>0</v>
      </c>
      <c r="AI55" s="1">
        <f>VLOOKUP(A55,[1]Sheet!$A:$AJ,35,0)</f>
        <v>12</v>
      </c>
      <c r="AJ55" s="1">
        <f>VLOOKUP(A55,[1]Sheet!$A:$AJ,36,0)</f>
        <v>84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98</v>
      </c>
      <c r="B56" s="1" t="s">
        <v>46</v>
      </c>
      <c r="C56" s="1">
        <v>981</v>
      </c>
      <c r="D56" s="1">
        <v>1440</v>
      </c>
      <c r="E56" s="1">
        <v>1080</v>
      </c>
      <c r="F56" s="1">
        <v>1191</v>
      </c>
      <c r="G56" s="6">
        <v>1</v>
      </c>
      <c r="H56" s="1">
        <v>180</v>
      </c>
      <c r="I56" s="1" t="s">
        <v>36</v>
      </c>
      <c r="J56" s="1">
        <v>1105</v>
      </c>
      <c r="K56" s="1">
        <f t="shared" si="19"/>
        <v>-25</v>
      </c>
      <c r="L56" s="1"/>
      <c r="M56" s="1"/>
      <c r="N56" s="1">
        <v>0</v>
      </c>
      <c r="O56" s="1">
        <v>1080</v>
      </c>
      <c r="P56" s="1">
        <f t="shared" si="3"/>
        <v>216</v>
      </c>
      <c r="Q56" s="5">
        <f t="shared" ref="Q56:Q57" si="28">13*P56-O56-N56-F56</f>
        <v>537</v>
      </c>
      <c r="R56" s="5">
        <f t="shared" si="25"/>
        <v>540</v>
      </c>
      <c r="S56" s="5"/>
      <c r="T56" s="1"/>
      <c r="U56" s="1">
        <f t="shared" si="4"/>
        <v>13.013888888888889</v>
      </c>
      <c r="V56" s="1">
        <f t="shared" si="5"/>
        <v>10.513888888888889</v>
      </c>
      <c r="W56" s="1">
        <v>237.8</v>
      </c>
      <c r="X56" s="1">
        <v>246</v>
      </c>
      <c r="Y56" s="1">
        <v>232</v>
      </c>
      <c r="Z56" s="1">
        <v>197</v>
      </c>
      <c r="AA56" s="1">
        <v>253</v>
      </c>
      <c r="AB56" s="1"/>
      <c r="AC56" s="1">
        <f t="shared" si="20"/>
        <v>537</v>
      </c>
      <c r="AD56" s="6">
        <v>5</v>
      </c>
      <c r="AE56" s="9">
        <f t="shared" si="22"/>
        <v>108</v>
      </c>
      <c r="AF56" s="1">
        <f t="shared" si="17"/>
        <v>540</v>
      </c>
      <c r="AG56" s="1"/>
      <c r="AH56" s="1">
        <f t="shared" si="23"/>
        <v>0</v>
      </c>
      <c r="AI56" s="1">
        <f>VLOOKUP(A56,[1]Sheet!$A:$AJ,35,0)</f>
        <v>12</v>
      </c>
      <c r="AJ56" s="1">
        <f>VLOOKUP(A56,[1]Sheet!$A:$AJ,36,0)</f>
        <v>144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35</v>
      </c>
      <c r="C57" s="1">
        <v>1320</v>
      </c>
      <c r="D57" s="1">
        <v>660</v>
      </c>
      <c r="E57" s="1">
        <v>1200</v>
      </c>
      <c r="F57" s="1">
        <v>595</v>
      </c>
      <c r="G57" s="6">
        <v>1</v>
      </c>
      <c r="H57" s="1">
        <v>180</v>
      </c>
      <c r="I57" s="1" t="s">
        <v>36</v>
      </c>
      <c r="J57" s="1">
        <v>1213</v>
      </c>
      <c r="K57" s="1">
        <f t="shared" si="19"/>
        <v>-13</v>
      </c>
      <c r="L57" s="1"/>
      <c r="M57" s="1"/>
      <c r="N57" s="1">
        <v>0</v>
      </c>
      <c r="O57" s="1">
        <v>420</v>
      </c>
      <c r="P57" s="1">
        <f t="shared" si="3"/>
        <v>240</v>
      </c>
      <c r="Q57" s="5">
        <f t="shared" si="28"/>
        <v>2105</v>
      </c>
      <c r="R57" s="5">
        <f t="shared" si="25"/>
        <v>2100</v>
      </c>
      <c r="S57" s="5"/>
      <c r="T57" s="1"/>
      <c r="U57" s="1">
        <f t="shared" si="4"/>
        <v>12.979166666666666</v>
      </c>
      <c r="V57" s="1">
        <f t="shared" si="5"/>
        <v>4.229166666666667</v>
      </c>
      <c r="W57" s="1">
        <v>157</v>
      </c>
      <c r="X57" s="1">
        <v>184.6</v>
      </c>
      <c r="Y57" s="1">
        <v>201</v>
      </c>
      <c r="Z57" s="1">
        <v>102</v>
      </c>
      <c r="AA57" s="1">
        <v>166</v>
      </c>
      <c r="AB57" s="1"/>
      <c r="AC57" s="1">
        <f t="shared" si="20"/>
        <v>2105</v>
      </c>
      <c r="AD57" s="6">
        <v>5</v>
      </c>
      <c r="AE57" s="9">
        <f t="shared" si="22"/>
        <v>336</v>
      </c>
      <c r="AF57" s="1">
        <f t="shared" si="17"/>
        <v>1680</v>
      </c>
      <c r="AG57" s="1">
        <v>84</v>
      </c>
      <c r="AH57" s="1">
        <f t="shared" si="23"/>
        <v>420</v>
      </c>
      <c r="AI57" s="1">
        <f>VLOOKUP(A57,[1]Sheet!$A:$AJ,35,0)</f>
        <v>12</v>
      </c>
      <c r="AJ57" s="1">
        <f>VLOOKUP(A57,[1]Sheet!$A:$AJ,36,0)</f>
        <v>84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5" t="s">
        <v>100</v>
      </c>
      <c r="B58" s="15" t="s">
        <v>35</v>
      </c>
      <c r="C58" s="15"/>
      <c r="D58" s="15"/>
      <c r="E58" s="15"/>
      <c r="F58" s="15"/>
      <c r="G58" s="16">
        <v>0</v>
      </c>
      <c r="H58" s="15" t="e">
        <v>#N/A</v>
      </c>
      <c r="I58" s="15" t="s">
        <v>36</v>
      </c>
      <c r="J58" s="15"/>
      <c r="K58" s="15">
        <f t="shared" si="19"/>
        <v>0</v>
      </c>
      <c r="L58" s="15"/>
      <c r="M58" s="15"/>
      <c r="N58" s="15"/>
      <c r="O58" s="15"/>
      <c r="P58" s="15">
        <f t="shared" si="3"/>
        <v>0</v>
      </c>
      <c r="Q58" s="17"/>
      <c r="R58" s="17"/>
      <c r="S58" s="17"/>
      <c r="T58" s="15"/>
      <c r="U58" s="15" t="e">
        <f t="shared" si="4"/>
        <v>#DIV/0!</v>
      </c>
      <c r="V58" s="15" t="e">
        <f t="shared" si="5"/>
        <v>#DIV/0!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 t="s">
        <v>39</v>
      </c>
      <c r="AC58" s="15">
        <f t="shared" si="20"/>
        <v>0</v>
      </c>
      <c r="AD58" s="16">
        <v>0</v>
      </c>
      <c r="AE58" s="18"/>
      <c r="AF58" s="15"/>
      <c r="AG58" s="15"/>
      <c r="AH58" s="15"/>
      <c r="AI58" s="15">
        <f>VLOOKUP(A58,[1]Sheet!$A:$AJ,35,0)</f>
        <v>8</v>
      </c>
      <c r="AJ58" s="15">
        <f>VLOOKUP(A58,[1]Sheet!$A:$AJ,36,0)</f>
        <v>48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5" t="s">
        <v>101</v>
      </c>
      <c r="B59" s="15" t="s">
        <v>35</v>
      </c>
      <c r="C59" s="15"/>
      <c r="D59" s="15"/>
      <c r="E59" s="15"/>
      <c r="F59" s="15"/>
      <c r="G59" s="16">
        <v>0</v>
      </c>
      <c r="H59" s="15" t="e">
        <v>#N/A</v>
      </c>
      <c r="I59" s="15" t="s">
        <v>36</v>
      </c>
      <c r="J59" s="15"/>
      <c r="K59" s="15">
        <f t="shared" si="19"/>
        <v>0</v>
      </c>
      <c r="L59" s="15"/>
      <c r="M59" s="15"/>
      <c r="N59" s="15"/>
      <c r="O59" s="15"/>
      <c r="P59" s="15">
        <f t="shared" si="3"/>
        <v>0</v>
      </c>
      <c r="Q59" s="17"/>
      <c r="R59" s="17"/>
      <c r="S59" s="17"/>
      <c r="T59" s="15"/>
      <c r="U59" s="15" t="e">
        <f t="shared" si="4"/>
        <v>#DIV/0!</v>
      </c>
      <c r="V59" s="15" t="e">
        <f t="shared" si="5"/>
        <v>#DIV/0!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 t="s">
        <v>39</v>
      </c>
      <c r="AC59" s="15">
        <f t="shared" si="20"/>
        <v>0</v>
      </c>
      <c r="AD59" s="16">
        <v>0</v>
      </c>
      <c r="AE59" s="18"/>
      <c r="AF59" s="15"/>
      <c r="AG59" s="15"/>
      <c r="AH59" s="15"/>
      <c r="AI59" s="15">
        <f>VLOOKUP(A59,[1]Sheet!$A:$AJ,35,0)</f>
        <v>6</v>
      </c>
      <c r="AJ59" s="15">
        <f>VLOOKUP(A59,[1]Sheet!$A:$AJ,36,0)</f>
        <v>72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5" t="s">
        <v>102</v>
      </c>
      <c r="B60" s="15" t="s">
        <v>35</v>
      </c>
      <c r="C60" s="15"/>
      <c r="D60" s="15"/>
      <c r="E60" s="15"/>
      <c r="F60" s="15"/>
      <c r="G60" s="16">
        <v>0</v>
      </c>
      <c r="H60" s="15" t="e">
        <v>#N/A</v>
      </c>
      <c r="I60" s="15" t="s">
        <v>36</v>
      </c>
      <c r="J60" s="15"/>
      <c r="K60" s="15">
        <f t="shared" si="19"/>
        <v>0</v>
      </c>
      <c r="L60" s="15"/>
      <c r="M60" s="15"/>
      <c r="N60" s="15"/>
      <c r="O60" s="15"/>
      <c r="P60" s="15">
        <f t="shared" si="3"/>
        <v>0</v>
      </c>
      <c r="Q60" s="17"/>
      <c r="R60" s="17"/>
      <c r="S60" s="17"/>
      <c r="T60" s="15"/>
      <c r="U60" s="15" t="e">
        <f t="shared" si="4"/>
        <v>#DIV/0!</v>
      </c>
      <c r="V60" s="15" t="e">
        <f t="shared" si="5"/>
        <v>#DIV/0!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 t="s">
        <v>39</v>
      </c>
      <c r="AC60" s="15">
        <f t="shared" si="20"/>
        <v>0</v>
      </c>
      <c r="AD60" s="16">
        <v>0</v>
      </c>
      <c r="AE60" s="18"/>
      <c r="AF60" s="15"/>
      <c r="AG60" s="15"/>
      <c r="AH60" s="15"/>
      <c r="AI60" s="15">
        <f>VLOOKUP(A60,[1]Sheet!$A:$AJ,35,0)</f>
        <v>6</v>
      </c>
      <c r="AJ60" s="15">
        <f>VLOOKUP(A60,[1]Sheet!$A:$AJ,36,0)</f>
        <v>72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105</v>
      </c>
      <c r="B61" s="1" t="s">
        <v>46</v>
      </c>
      <c r="C61" s="1">
        <v>6</v>
      </c>
      <c r="D61" s="1">
        <v>42</v>
      </c>
      <c r="E61" s="1">
        <v>15</v>
      </c>
      <c r="F61" s="1">
        <v>33</v>
      </c>
      <c r="G61" s="6">
        <v>1</v>
      </c>
      <c r="H61" s="1">
        <v>180</v>
      </c>
      <c r="I61" s="1" t="s">
        <v>36</v>
      </c>
      <c r="J61" s="1">
        <v>15.7</v>
      </c>
      <c r="K61" s="1">
        <f t="shared" si="19"/>
        <v>-0.69999999999999929</v>
      </c>
      <c r="L61" s="1"/>
      <c r="M61" s="1"/>
      <c r="N61" s="1">
        <v>0</v>
      </c>
      <c r="O61" s="1"/>
      <c r="P61" s="1">
        <f t="shared" si="3"/>
        <v>3</v>
      </c>
      <c r="Q61" s="5">
        <f>20*P61-O61-N61-F61</f>
        <v>27</v>
      </c>
      <c r="R61" s="5">
        <f t="shared" ref="R61:R62" si="29">AE61*AD61+AG61*AD61</f>
        <v>42</v>
      </c>
      <c r="S61" s="5"/>
      <c r="T61" s="1"/>
      <c r="U61" s="1">
        <f t="shared" si="4"/>
        <v>25</v>
      </c>
      <c r="V61" s="1">
        <f t="shared" si="5"/>
        <v>11</v>
      </c>
      <c r="W61" s="1">
        <v>2.4</v>
      </c>
      <c r="X61" s="1">
        <v>4.8</v>
      </c>
      <c r="Y61" s="1">
        <v>0.6</v>
      </c>
      <c r="Z61" s="1">
        <v>3.6</v>
      </c>
      <c r="AA61" s="1">
        <v>3</v>
      </c>
      <c r="AB61" s="1"/>
      <c r="AC61" s="1">
        <f t="shared" si="20"/>
        <v>27</v>
      </c>
      <c r="AD61" s="6">
        <v>3</v>
      </c>
      <c r="AE61" s="9">
        <f t="shared" ref="AE61:AE62" si="30">MROUND(Q61,AD61*AI61)/AD61-AG61</f>
        <v>14</v>
      </c>
      <c r="AF61" s="1">
        <f t="shared" si="17"/>
        <v>42</v>
      </c>
      <c r="AG61" s="1"/>
      <c r="AH61" s="1">
        <f t="shared" ref="AH61:AH62" si="31">AG61*AD61*G61</f>
        <v>0</v>
      </c>
      <c r="AI61" s="1">
        <f>VLOOKUP(A61,[1]Sheet!$A:$AJ,35,0)</f>
        <v>14</v>
      </c>
      <c r="AJ61" s="1">
        <f>VLOOKUP(A61,[1]Sheet!$A:$AJ,36,0)</f>
        <v>126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106</v>
      </c>
      <c r="B62" s="1" t="s">
        <v>35</v>
      </c>
      <c r="C62" s="1">
        <v>1108</v>
      </c>
      <c r="D62" s="1">
        <v>2016</v>
      </c>
      <c r="E62" s="1">
        <v>1453</v>
      </c>
      <c r="F62" s="1">
        <v>1478</v>
      </c>
      <c r="G62" s="6">
        <v>0.25</v>
      </c>
      <c r="H62" s="1">
        <v>180</v>
      </c>
      <c r="I62" s="1" t="s">
        <v>36</v>
      </c>
      <c r="J62" s="1">
        <v>1449</v>
      </c>
      <c r="K62" s="1">
        <f t="shared" si="19"/>
        <v>4</v>
      </c>
      <c r="L62" s="1"/>
      <c r="M62" s="1"/>
      <c r="N62" s="1">
        <v>0</v>
      </c>
      <c r="O62" s="1"/>
      <c r="P62" s="1">
        <f t="shared" si="3"/>
        <v>290.60000000000002</v>
      </c>
      <c r="Q62" s="5">
        <f t="shared" ref="Q62" si="32">13*P62-O62-N62-F62</f>
        <v>2299.8000000000002</v>
      </c>
      <c r="R62" s="5">
        <f t="shared" si="29"/>
        <v>2352</v>
      </c>
      <c r="S62" s="5"/>
      <c r="T62" s="1"/>
      <c r="U62" s="1">
        <f t="shared" si="4"/>
        <v>13.179628355127322</v>
      </c>
      <c r="V62" s="1">
        <f t="shared" si="5"/>
        <v>5.0860289057123191</v>
      </c>
      <c r="W62" s="1">
        <v>207</v>
      </c>
      <c r="X62" s="1">
        <v>281.39999999999998</v>
      </c>
      <c r="Y62" s="1">
        <v>232.2</v>
      </c>
      <c r="Z62" s="1">
        <v>188.6</v>
      </c>
      <c r="AA62" s="1">
        <v>183.6</v>
      </c>
      <c r="AB62" s="1"/>
      <c r="AC62" s="1">
        <f t="shared" si="20"/>
        <v>574.95000000000005</v>
      </c>
      <c r="AD62" s="6">
        <v>12</v>
      </c>
      <c r="AE62" s="9">
        <f t="shared" si="30"/>
        <v>126</v>
      </c>
      <c r="AF62" s="1">
        <f t="shared" si="17"/>
        <v>378</v>
      </c>
      <c r="AG62" s="1">
        <v>70</v>
      </c>
      <c r="AH62" s="1">
        <f t="shared" si="31"/>
        <v>210</v>
      </c>
      <c r="AI62" s="1">
        <f>VLOOKUP(A62,[1]Sheet!$A:$AJ,35,0)</f>
        <v>14</v>
      </c>
      <c r="AJ62" s="1">
        <f>VLOOKUP(A62,[1]Sheet!$A:$AJ,36,0)</f>
        <v>70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107</v>
      </c>
      <c r="B63" s="15" t="s">
        <v>35</v>
      </c>
      <c r="C63" s="15"/>
      <c r="D63" s="15">
        <v>168</v>
      </c>
      <c r="E63" s="15">
        <v>149</v>
      </c>
      <c r="F63" s="15">
        <v>19</v>
      </c>
      <c r="G63" s="16">
        <v>0</v>
      </c>
      <c r="H63" s="15">
        <v>180</v>
      </c>
      <c r="I63" s="15" t="s">
        <v>103</v>
      </c>
      <c r="J63" s="15">
        <v>372</v>
      </c>
      <c r="K63" s="15">
        <f t="shared" si="19"/>
        <v>-223</v>
      </c>
      <c r="L63" s="15"/>
      <c r="M63" s="15"/>
      <c r="N63" s="15"/>
      <c r="O63" s="15"/>
      <c r="P63" s="15">
        <f t="shared" si="3"/>
        <v>29.8</v>
      </c>
      <c r="Q63" s="17"/>
      <c r="R63" s="17"/>
      <c r="S63" s="17"/>
      <c r="T63" s="15"/>
      <c r="U63" s="15">
        <f t="shared" si="4"/>
        <v>0.63758389261744963</v>
      </c>
      <c r="V63" s="15">
        <f t="shared" si="5"/>
        <v>0.63758389261744963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 t="s">
        <v>104</v>
      </c>
      <c r="AC63" s="15">
        <f t="shared" si="20"/>
        <v>0</v>
      </c>
      <c r="AD63" s="16">
        <v>0</v>
      </c>
      <c r="AE63" s="18"/>
      <c r="AF63" s="15"/>
      <c r="AG63" s="15"/>
      <c r="AH63" s="15"/>
      <c r="AI63" s="15"/>
      <c r="AJ63" s="15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108</v>
      </c>
      <c r="B64" s="1" t="s">
        <v>35</v>
      </c>
      <c r="C64" s="1">
        <v>30</v>
      </c>
      <c r="D64" s="1">
        <v>169</v>
      </c>
      <c r="E64" s="1">
        <v>171.6</v>
      </c>
      <c r="F64" s="1">
        <v>0.4</v>
      </c>
      <c r="G64" s="6">
        <v>0.3</v>
      </c>
      <c r="H64" s="1" t="e">
        <v>#N/A</v>
      </c>
      <c r="I64" s="1" t="s">
        <v>36</v>
      </c>
      <c r="J64" s="1">
        <v>257</v>
      </c>
      <c r="K64" s="1">
        <f t="shared" si="19"/>
        <v>-85.4</v>
      </c>
      <c r="L64" s="1"/>
      <c r="M64" s="1"/>
      <c r="N64" s="1">
        <v>840</v>
      </c>
      <c r="O64" s="1"/>
      <c r="P64" s="1">
        <f t="shared" si="3"/>
        <v>34.32</v>
      </c>
      <c r="Q64" s="5"/>
      <c r="R64" s="5">
        <f t="shared" ref="R64:R68" si="33">AE64*AD64+AG64*AD64</f>
        <v>0</v>
      </c>
      <c r="S64" s="5"/>
      <c r="T64" s="1"/>
      <c r="U64" s="1">
        <f t="shared" si="4"/>
        <v>24.487179487179485</v>
      </c>
      <c r="V64" s="1">
        <f t="shared" si="5"/>
        <v>24.487179487179485</v>
      </c>
      <c r="W64" s="1">
        <v>66.599999999999994</v>
      </c>
      <c r="X64" s="1">
        <v>33.799999999999997</v>
      </c>
      <c r="Y64" s="1">
        <v>0</v>
      </c>
      <c r="Z64" s="1">
        <v>-0.4</v>
      </c>
      <c r="AA64" s="1">
        <v>15.2</v>
      </c>
      <c r="AB64" s="1" t="s">
        <v>37</v>
      </c>
      <c r="AC64" s="1">
        <f t="shared" si="20"/>
        <v>0</v>
      </c>
      <c r="AD64" s="6">
        <v>12</v>
      </c>
      <c r="AE64" s="9">
        <f t="shared" ref="AE64:AE68" si="34">MROUND(Q64,AD64*AI64)/AD64-AG64</f>
        <v>0</v>
      </c>
      <c r="AF64" s="1">
        <f t="shared" ref="AF64:AF75" si="35">AE64*AD64*G64</f>
        <v>0</v>
      </c>
      <c r="AG64" s="1"/>
      <c r="AH64" s="1">
        <f t="shared" ref="AH64:AH68" si="36">AG64*AD64*G64</f>
        <v>0</v>
      </c>
      <c r="AI64" s="1">
        <f>VLOOKUP(A64,[1]Sheet!$A:$AJ,35,0)</f>
        <v>14</v>
      </c>
      <c r="AJ64" s="1">
        <f>VLOOKUP(A64,[1]Sheet!$A:$AJ,36,0)</f>
        <v>70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109</v>
      </c>
      <c r="B65" s="1" t="s">
        <v>46</v>
      </c>
      <c r="C65" s="1">
        <v>406.8</v>
      </c>
      <c r="D65" s="1">
        <v>326</v>
      </c>
      <c r="E65" s="1">
        <v>266.60000000000002</v>
      </c>
      <c r="F65" s="1">
        <v>381.6</v>
      </c>
      <c r="G65" s="6">
        <v>1</v>
      </c>
      <c r="H65" s="1">
        <v>180</v>
      </c>
      <c r="I65" s="1" t="s">
        <v>110</v>
      </c>
      <c r="J65" s="1">
        <v>278.2</v>
      </c>
      <c r="K65" s="1">
        <f t="shared" si="19"/>
        <v>-11.599999999999966</v>
      </c>
      <c r="L65" s="1"/>
      <c r="M65" s="1"/>
      <c r="N65" s="1">
        <v>0</v>
      </c>
      <c r="O65" s="1"/>
      <c r="P65" s="1">
        <f t="shared" si="3"/>
        <v>53.320000000000007</v>
      </c>
      <c r="Q65" s="5">
        <f t="shared" ref="Q65:Q68" si="37">14*P65-O65-N65-F65</f>
        <v>364.88000000000011</v>
      </c>
      <c r="R65" s="5">
        <f t="shared" si="33"/>
        <v>356.4</v>
      </c>
      <c r="S65" s="5"/>
      <c r="T65" s="1"/>
      <c r="U65" s="1">
        <f t="shared" si="4"/>
        <v>13.840960240060014</v>
      </c>
      <c r="V65" s="1">
        <f t="shared" si="5"/>
        <v>7.1567891972993243</v>
      </c>
      <c r="W65" s="1">
        <v>43.2</v>
      </c>
      <c r="X65" s="1">
        <v>61.279999999999987</v>
      </c>
      <c r="Y65" s="1">
        <v>53.16</v>
      </c>
      <c r="Z65" s="1">
        <v>44.08</v>
      </c>
      <c r="AA65" s="1">
        <v>52.84</v>
      </c>
      <c r="AB65" s="1" t="s">
        <v>111</v>
      </c>
      <c r="AC65" s="1">
        <f t="shared" si="20"/>
        <v>364.88000000000011</v>
      </c>
      <c r="AD65" s="6">
        <v>1.8</v>
      </c>
      <c r="AE65" s="9">
        <f t="shared" si="34"/>
        <v>197.99999999999997</v>
      </c>
      <c r="AF65" s="1">
        <f t="shared" si="35"/>
        <v>356.4</v>
      </c>
      <c r="AG65" s="1"/>
      <c r="AH65" s="1">
        <f t="shared" si="36"/>
        <v>0</v>
      </c>
      <c r="AI65" s="1">
        <f>VLOOKUP(A65,[1]Sheet!$A:$AJ,35,0)</f>
        <v>18</v>
      </c>
      <c r="AJ65" s="1">
        <f>VLOOKUP(A65,[1]Sheet!$A:$AJ,36,0)</f>
        <v>234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35</v>
      </c>
      <c r="C66" s="1">
        <v>62</v>
      </c>
      <c r="D66" s="1">
        <v>168</v>
      </c>
      <c r="E66" s="1">
        <v>173</v>
      </c>
      <c r="F66" s="1">
        <v>-4</v>
      </c>
      <c r="G66" s="6">
        <v>0.3</v>
      </c>
      <c r="H66" s="1" t="e">
        <v>#N/A</v>
      </c>
      <c r="I66" s="1" t="s">
        <v>36</v>
      </c>
      <c r="J66" s="1">
        <v>277</v>
      </c>
      <c r="K66" s="1">
        <f t="shared" si="19"/>
        <v>-104</v>
      </c>
      <c r="L66" s="1"/>
      <c r="M66" s="1"/>
      <c r="N66" s="1">
        <v>840</v>
      </c>
      <c r="O66" s="1"/>
      <c r="P66" s="1">
        <f t="shared" si="3"/>
        <v>34.6</v>
      </c>
      <c r="Q66" s="5"/>
      <c r="R66" s="5">
        <f t="shared" si="33"/>
        <v>0</v>
      </c>
      <c r="S66" s="5"/>
      <c r="T66" s="1"/>
      <c r="U66" s="1">
        <f t="shared" si="4"/>
        <v>24.161849710982658</v>
      </c>
      <c r="V66" s="1">
        <f t="shared" si="5"/>
        <v>24.161849710982658</v>
      </c>
      <c r="W66" s="1">
        <v>66.599999999999994</v>
      </c>
      <c r="X66" s="1">
        <v>33</v>
      </c>
      <c r="Y66" s="1">
        <v>0</v>
      </c>
      <c r="Z66" s="1">
        <v>-0.4</v>
      </c>
      <c r="AA66" s="1">
        <v>14.4</v>
      </c>
      <c r="AB66" s="1" t="s">
        <v>37</v>
      </c>
      <c r="AC66" s="1">
        <f t="shared" si="20"/>
        <v>0</v>
      </c>
      <c r="AD66" s="6">
        <v>12</v>
      </c>
      <c r="AE66" s="9">
        <f t="shared" si="34"/>
        <v>0</v>
      </c>
      <c r="AF66" s="1">
        <f t="shared" si="35"/>
        <v>0</v>
      </c>
      <c r="AG66" s="1"/>
      <c r="AH66" s="1">
        <f t="shared" si="36"/>
        <v>0</v>
      </c>
      <c r="AI66" s="1">
        <f>VLOOKUP(A66,[1]Sheet!$A:$AJ,35,0)</f>
        <v>14</v>
      </c>
      <c r="AJ66" s="1">
        <f>VLOOKUP(A66,[1]Sheet!$A:$AJ,36,0)</f>
        <v>70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35</v>
      </c>
      <c r="C67" s="1">
        <v>23</v>
      </c>
      <c r="D67" s="1">
        <v>120</v>
      </c>
      <c r="E67" s="1">
        <v>68</v>
      </c>
      <c r="F67" s="1">
        <v>65</v>
      </c>
      <c r="G67" s="6">
        <v>0.2</v>
      </c>
      <c r="H67" s="1" t="e">
        <v>#N/A</v>
      </c>
      <c r="I67" s="1" t="s">
        <v>36</v>
      </c>
      <c r="J67" s="1">
        <v>62</v>
      </c>
      <c r="K67" s="1">
        <f t="shared" si="19"/>
        <v>6</v>
      </c>
      <c r="L67" s="1"/>
      <c r="M67" s="1"/>
      <c r="N67" s="1">
        <v>120</v>
      </c>
      <c r="O67" s="1"/>
      <c r="P67" s="1">
        <f t="shared" si="3"/>
        <v>13.6</v>
      </c>
      <c r="Q67" s="5"/>
      <c r="R67" s="5">
        <f t="shared" si="33"/>
        <v>0</v>
      </c>
      <c r="S67" s="5"/>
      <c r="T67" s="1"/>
      <c r="U67" s="1">
        <f t="shared" si="4"/>
        <v>13.602941176470589</v>
      </c>
      <c r="V67" s="1">
        <f t="shared" si="5"/>
        <v>13.602941176470589</v>
      </c>
      <c r="W67" s="1">
        <v>17.399999999999999</v>
      </c>
      <c r="X67" s="1">
        <v>16</v>
      </c>
      <c r="Y67" s="1">
        <v>0</v>
      </c>
      <c r="Z67" s="1">
        <v>0.8</v>
      </c>
      <c r="AA67" s="1">
        <v>18.600000000000001</v>
      </c>
      <c r="AB67" s="1" t="s">
        <v>37</v>
      </c>
      <c r="AC67" s="1">
        <f t="shared" si="20"/>
        <v>0</v>
      </c>
      <c r="AD67" s="6">
        <v>6</v>
      </c>
      <c r="AE67" s="9">
        <f t="shared" si="34"/>
        <v>0</v>
      </c>
      <c r="AF67" s="1">
        <f t="shared" si="35"/>
        <v>0</v>
      </c>
      <c r="AG67" s="1"/>
      <c r="AH67" s="1">
        <f t="shared" si="36"/>
        <v>0</v>
      </c>
      <c r="AI67" s="1">
        <f>VLOOKUP(A67,[1]Sheet!$A:$AJ,35,0)</f>
        <v>10</v>
      </c>
      <c r="AJ67" s="1">
        <f>VLOOKUP(A67,[1]Sheet!$A:$AJ,36,0)</f>
        <v>130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35</v>
      </c>
      <c r="C68" s="1">
        <v>27</v>
      </c>
      <c r="D68" s="1">
        <v>120</v>
      </c>
      <c r="E68" s="1">
        <v>74</v>
      </c>
      <c r="F68" s="1">
        <v>51</v>
      </c>
      <c r="G68" s="6">
        <v>0.2</v>
      </c>
      <c r="H68" s="1" t="e">
        <v>#N/A</v>
      </c>
      <c r="I68" s="1" t="s">
        <v>36</v>
      </c>
      <c r="J68" s="1">
        <v>70</v>
      </c>
      <c r="K68" s="1">
        <f t="shared" ref="K68:K75" si="38">E68-J68</f>
        <v>4</v>
      </c>
      <c r="L68" s="1"/>
      <c r="M68" s="1"/>
      <c r="N68" s="1">
        <v>120</v>
      </c>
      <c r="O68" s="1"/>
      <c r="P68" s="1">
        <f t="shared" si="3"/>
        <v>14.8</v>
      </c>
      <c r="Q68" s="5">
        <f t="shared" si="37"/>
        <v>36.200000000000017</v>
      </c>
      <c r="R68" s="5">
        <f t="shared" si="33"/>
        <v>60</v>
      </c>
      <c r="S68" s="5"/>
      <c r="T68" s="1"/>
      <c r="U68" s="1">
        <f t="shared" si="4"/>
        <v>15.608108108108107</v>
      </c>
      <c r="V68" s="1">
        <f t="shared" si="5"/>
        <v>11.554054054054053</v>
      </c>
      <c r="W68" s="1">
        <v>11</v>
      </c>
      <c r="X68" s="1">
        <v>11.8</v>
      </c>
      <c r="Y68" s="1">
        <v>0</v>
      </c>
      <c r="Z68" s="1">
        <v>2.4</v>
      </c>
      <c r="AA68" s="1">
        <v>17</v>
      </c>
      <c r="AB68" s="1" t="s">
        <v>37</v>
      </c>
      <c r="AC68" s="1">
        <f t="shared" si="20"/>
        <v>7.2400000000000038</v>
      </c>
      <c r="AD68" s="6">
        <v>6</v>
      </c>
      <c r="AE68" s="9">
        <f t="shared" si="34"/>
        <v>10</v>
      </c>
      <c r="AF68" s="1">
        <f t="shared" si="35"/>
        <v>12</v>
      </c>
      <c r="AG68" s="1"/>
      <c r="AH68" s="1">
        <f t="shared" si="36"/>
        <v>0</v>
      </c>
      <c r="AI68" s="1">
        <f>VLOOKUP(A68,[1]Sheet!$A:$AJ,35,0)</f>
        <v>10</v>
      </c>
      <c r="AJ68" s="1">
        <f>VLOOKUP(A68,[1]Sheet!$A:$AJ,36,0)</f>
        <v>130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5" t="s">
        <v>115</v>
      </c>
      <c r="B69" s="15" t="s">
        <v>35</v>
      </c>
      <c r="C69" s="15"/>
      <c r="D69" s="15"/>
      <c r="E69" s="15"/>
      <c r="F69" s="15"/>
      <c r="G69" s="16">
        <v>0</v>
      </c>
      <c r="H69" s="15" t="e">
        <v>#N/A</v>
      </c>
      <c r="I69" s="15" t="s">
        <v>36</v>
      </c>
      <c r="J69" s="15"/>
      <c r="K69" s="15">
        <f t="shared" si="38"/>
        <v>0</v>
      </c>
      <c r="L69" s="15"/>
      <c r="M69" s="15"/>
      <c r="N69" s="15"/>
      <c r="O69" s="15"/>
      <c r="P69" s="15">
        <f t="shared" ref="P69:P75" si="39">E69/5</f>
        <v>0</v>
      </c>
      <c r="Q69" s="17"/>
      <c r="R69" s="17"/>
      <c r="S69" s="17"/>
      <c r="T69" s="15"/>
      <c r="U69" s="15" t="e">
        <f t="shared" ref="U69:U75" si="40">(F69+N69+O69+R69)/P69</f>
        <v>#DIV/0!</v>
      </c>
      <c r="V69" s="15" t="e">
        <f t="shared" ref="V69:V75" si="41">(F69+N69+O69)/P69</f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 t="s">
        <v>39</v>
      </c>
      <c r="AC69" s="15">
        <f t="shared" si="20"/>
        <v>0</v>
      </c>
      <c r="AD69" s="16">
        <v>0</v>
      </c>
      <c r="AE69" s="18"/>
      <c r="AF69" s="15"/>
      <c r="AG69" s="15"/>
      <c r="AH69" s="15"/>
      <c r="AI69" s="15">
        <f>VLOOKUP(A69,[1]Sheet!$A:$AJ,35,0)</f>
        <v>14</v>
      </c>
      <c r="AJ69" s="15">
        <f>VLOOKUP(A69,[1]Sheet!$A:$AJ,36,0)</f>
        <v>70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5" t="s">
        <v>116</v>
      </c>
      <c r="B70" s="15" t="s">
        <v>35</v>
      </c>
      <c r="C70" s="15"/>
      <c r="D70" s="15"/>
      <c r="E70" s="15"/>
      <c r="F70" s="15"/>
      <c r="G70" s="16">
        <v>0</v>
      </c>
      <c r="H70" s="15" t="e">
        <v>#N/A</v>
      </c>
      <c r="I70" s="15" t="s">
        <v>36</v>
      </c>
      <c r="J70" s="15"/>
      <c r="K70" s="15">
        <f t="shared" si="38"/>
        <v>0</v>
      </c>
      <c r="L70" s="15"/>
      <c r="M70" s="15"/>
      <c r="N70" s="15"/>
      <c r="O70" s="15"/>
      <c r="P70" s="15">
        <f t="shared" si="39"/>
        <v>0</v>
      </c>
      <c r="Q70" s="17"/>
      <c r="R70" s="17"/>
      <c r="S70" s="17"/>
      <c r="T70" s="15"/>
      <c r="U70" s="15" t="e">
        <f t="shared" si="40"/>
        <v>#DIV/0!</v>
      </c>
      <c r="V70" s="15" t="e">
        <f t="shared" si="41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39</v>
      </c>
      <c r="AC70" s="15">
        <f t="shared" ref="AC70:AC75" si="42">Q70*G70</f>
        <v>0</v>
      </c>
      <c r="AD70" s="16">
        <v>0</v>
      </c>
      <c r="AE70" s="18"/>
      <c r="AF70" s="15"/>
      <c r="AG70" s="15"/>
      <c r="AH70" s="15"/>
      <c r="AI70" s="15">
        <f>VLOOKUP(A70,[1]Sheet!$A:$AJ,35,0)</f>
        <v>14</v>
      </c>
      <c r="AJ70" s="15">
        <f>VLOOKUP(A70,[1]Sheet!$A:$AJ,36,0)</f>
        <v>70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117</v>
      </c>
      <c r="B71" s="1" t="s">
        <v>35</v>
      </c>
      <c r="C71" s="1">
        <v>884</v>
      </c>
      <c r="D71" s="1">
        <v>2352</v>
      </c>
      <c r="E71" s="1">
        <v>1509</v>
      </c>
      <c r="F71" s="1">
        <v>1487</v>
      </c>
      <c r="G71" s="6">
        <v>0.25</v>
      </c>
      <c r="H71" s="1">
        <v>180</v>
      </c>
      <c r="I71" s="1" t="s">
        <v>36</v>
      </c>
      <c r="J71" s="1">
        <v>1488</v>
      </c>
      <c r="K71" s="1">
        <f t="shared" si="38"/>
        <v>21</v>
      </c>
      <c r="L71" s="1"/>
      <c r="M71" s="1"/>
      <c r="N71" s="1">
        <v>672</v>
      </c>
      <c r="O71" s="1"/>
      <c r="P71" s="1">
        <f t="shared" si="39"/>
        <v>301.8</v>
      </c>
      <c r="Q71" s="5">
        <f t="shared" ref="Q71:Q72" si="43">13*P71-O71-N71-F71</f>
        <v>1764.4</v>
      </c>
      <c r="R71" s="5">
        <f t="shared" ref="R71:R75" si="44">AE71*AD71+AG71*AD71</f>
        <v>1848</v>
      </c>
      <c r="S71" s="5"/>
      <c r="T71" s="1"/>
      <c r="U71" s="1">
        <f t="shared" si="40"/>
        <v>13.277004638833665</v>
      </c>
      <c r="V71" s="1">
        <f t="shared" si="41"/>
        <v>7.1537442014579185</v>
      </c>
      <c r="W71" s="1">
        <v>227.2</v>
      </c>
      <c r="X71" s="1">
        <v>295.8</v>
      </c>
      <c r="Y71" s="1">
        <v>231.4</v>
      </c>
      <c r="Z71" s="1">
        <v>192.2</v>
      </c>
      <c r="AA71" s="1">
        <v>220.6</v>
      </c>
      <c r="AB71" s="1"/>
      <c r="AC71" s="1">
        <f t="shared" si="42"/>
        <v>441.1</v>
      </c>
      <c r="AD71" s="6">
        <v>12</v>
      </c>
      <c r="AE71" s="9">
        <f t="shared" ref="AE71:AE75" si="45">MROUND(Q71,AD71*AI71)/AD71-AG71</f>
        <v>154</v>
      </c>
      <c r="AF71" s="1">
        <f t="shared" si="35"/>
        <v>462</v>
      </c>
      <c r="AG71" s="1"/>
      <c r="AH71" s="1">
        <f t="shared" ref="AH71:AH75" si="46">AG71*AD71*G71</f>
        <v>0</v>
      </c>
      <c r="AI71" s="1">
        <f>VLOOKUP(A71,[1]Sheet!$A:$AJ,35,0)</f>
        <v>14</v>
      </c>
      <c r="AJ71" s="1">
        <f>VLOOKUP(A71,[1]Sheet!$A:$AJ,36,0)</f>
        <v>70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118</v>
      </c>
      <c r="B72" s="1" t="s">
        <v>35</v>
      </c>
      <c r="C72" s="1">
        <v>1182</v>
      </c>
      <c r="D72" s="1">
        <v>1848</v>
      </c>
      <c r="E72" s="1">
        <v>1416</v>
      </c>
      <c r="F72" s="1">
        <v>1353</v>
      </c>
      <c r="G72" s="6">
        <v>0.25</v>
      </c>
      <c r="H72" s="1">
        <v>180</v>
      </c>
      <c r="I72" s="1" t="s">
        <v>36</v>
      </c>
      <c r="J72" s="1">
        <v>1389</v>
      </c>
      <c r="K72" s="1">
        <f t="shared" si="38"/>
        <v>27</v>
      </c>
      <c r="L72" s="1"/>
      <c r="M72" s="1"/>
      <c r="N72" s="1">
        <v>0</v>
      </c>
      <c r="O72" s="1"/>
      <c r="P72" s="1">
        <f t="shared" si="39"/>
        <v>283.2</v>
      </c>
      <c r="Q72" s="5">
        <f t="shared" si="43"/>
        <v>2328.6</v>
      </c>
      <c r="R72" s="5">
        <f t="shared" si="44"/>
        <v>2352</v>
      </c>
      <c r="S72" s="5"/>
      <c r="T72" s="1"/>
      <c r="U72" s="1">
        <f t="shared" si="40"/>
        <v>13.082627118644067</v>
      </c>
      <c r="V72" s="1">
        <f t="shared" si="41"/>
        <v>4.7775423728813564</v>
      </c>
      <c r="W72" s="1">
        <v>185.4</v>
      </c>
      <c r="X72" s="1">
        <v>264.39999999999998</v>
      </c>
      <c r="Y72" s="1">
        <v>231</v>
      </c>
      <c r="Z72" s="1">
        <v>176.8</v>
      </c>
      <c r="AA72" s="1">
        <v>218.6</v>
      </c>
      <c r="AB72" s="1"/>
      <c r="AC72" s="1">
        <f t="shared" si="42"/>
        <v>582.15</v>
      </c>
      <c r="AD72" s="6">
        <v>12</v>
      </c>
      <c r="AE72" s="9">
        <f t="shared" si="45"/>
        <v>126</v>
      </c>
      <c r="AF72" s="1">
        <f t="shared" si="35"/>
        <v>378</v>
      </c>
      <c r="AG72" s="1">
        <v>70</v>
      </c>
      <c r="AH72" s="1">
        <f t="shared" si="46"/>
        <v>210</v>
      </c>
      <c r="AI72" s="1">
        <f>VLOOKUP(A72,[1]Sheet!$A:$AJ,35,0)</f>
        <v>14</v>
      </c>
      <c r="AJ72" s="1">
        <f>VLOOKUP(A72,[1]Sheet!$A:$AJ,36,0)</f>
        <v>70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119</v>
      </c>
      <c r="B73" s="1" t="s">
        <v>46</v>
      </c>
      <c r="C73" s="1">
        <v>151.19999999999999</v>
      </c>
      <c r="D73" s="1"/>
      <c r="E73" s="1">
        <v>67.5</v>
      </c>
      <c r="F73" s="1">
        <v>83.7</v>
      </c>
      <c r="G73" s="6">
        <v>1</v>
      </c>
      <c r="H73" s="1">
        <v>180</v>
      </c>
      <c r="I73" s="1" t="s">
        <v>36</v>
      </c>
      <c r="J73" s="1">
        <v>72.5</v>
      </c>
      <c r="K73" s="1">
        <f t="shared" si="38"/>
        <v>-5</v>
      </c>
      <c r="L73" s="1"/>
      <c r="M73" s="1"/>
      <c r="N73" s="1">
        <v>226.8</v>
      </c>
      <c r="O73" s="1"/>
      <c r="P73" s="1">
        <f t="shared" si="39"/>
        <v>13.5</v>
      </c>
      <c r="Q73" s="5"/>
      <c r="R73" s="5">
        <f t="shared" si="44"/>
        <v>0</v>
      </c>
      <c r="S73" s="5"/>
      <c r="T73" s="1"/>
      <c r="U73" s="1">
        <f t="shared" si="40"/>
        <v>23</v>
      </c>
      <c r="V73" s="1">
        <f t="shared" si="41"/>
        <v>23</v>
      </c>
      <c r="W73" s="1">
        <v>26.46</v>
      </c>
      <c r="X73" s="1">
        <v>2.7</v>
      </c>
      <c r="Y73" s="1">
        <v>14.04</v>
      </c>
      <c r="Z73" s="1">
        <v>1.08</v>
      </c>
      <c r="AA73" s="1">
        <v>15.12</v>
      </c>
      <c r="AB73" s="1"/>
      <c r="AC73" s="1">
        <f t="shared" si="42"/>
        <v>0</v>
      </c>
      <c r="AD73" s="6">
        <v>2.7</v>
      </c>
      <c r="AE73" s="9">
        <f t="shared" si="45"/>
        <v>0</v>
      </c>
      <c r="AF73" s="1">
        <f t="shared" si="35"/>
        <v>0</v>
      </c>
      <c r="AG73" s="1"/>
      <c r="AH73" s="1">
        <f t="shared" si="46"/>
        <v>0</v>
      </c>
      <c r="AI73" s="1">
        <f>VLOOKUP(A73,[1]Sheet!$A:$AJ,35,0)</f>
        <v>14</v>
      </c>
      <c r="AJ73" s="1">
        <f>VLOOKUP(A73,[1]Sheet!$A:$AJ,36,0)</f>
        <v>126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120</v>
      </c>
      <c r="B74" s="1" t="s">
        <v>46</v>
      </c>
      <c r="C74" s="1">
        <v>1245</v>
      </c>
      <c r="D74" s="1">
        <v>1200</v>
      </c>
      <c r="E74" s="1">
        <v>995</v>
      </c>
      <c r="F74" s="1">
        <v>1295</v>
      </c>
      <c r="G74" s="6">
        <v>1</v>
      </c>
      <c r="H74" s="1">
        <v>180</v>
      </c>
      <c r="I74" s="1" t="s">
        <v>36</v>
      </c>
      <c r="J74" s="1">
        <v>1000</v>
      </c>
      <c r="K74" s="1">
        <f t="shared" si="38"/>
        <v>-5</v>
      </c>
      <c r="L74" s="1"/>
      <c r="M74" s="1"/>
      <c r="N74" s="1">
        <v>0</v>
      </c>
      <c r="O74" s="1"/>
      <c r="P74" s="1">
        <f t="shared" si="39"/>
        <v>199</v>
      </c>
      <c r="Q74" s="5">
        <f t="shared" ref="Q74:Q75" si="47">13*P74-O74-N74-F74</f>
        <v>1292</v>
      </c>
      <c r="R74" s="5">
        <f t="shared" si="44"/>
        <v>1320</v>
      </c>
      <c r="S74" s="5"/>
      <c r="T74" s="1"/>
      <c r="U74" s="1">
        <f t="shared" si="40"/>
        <v>13.140703517587939</v>
      </c>
      <c r="V74" s="1">
        <f t="shared" si="41"/>
        <v>6.5075376884422109</v>
      </c>
      <c r="W74" s="1">
        <v>147</v>
      </c>
      <c r="X74" s="1">
        <v>168</v>
      </c>
      <c r="Y74" s="1">
        <v>191</v>
      </c>
      <c r="Z74" s="1">
        <v>130</v>
      </c>
      <c r="AA74" s="1">
        <v>154</v>
      </c>
      <c r="AB74" s="1" t="s">
        <v>68</v>
      </c>
      <c r="AC74" s="1">
        <f t="shared" si="42"/>
        <v>1292</v>
      </c>
      <c r="AD74" s="6">
        <v>5</v>
      </c>
      <c r="AE74" s="9">
        <f t="shared" si="45"/>
        <v>264</v>
      </c>
      <c r="AF74" s="1">
        <f t="shared" si="35"/>
        <v>1320</v>
      </c>
      <c r="AG74" s="1"/>
      <c r="AH74" s="1">
        <f t="shared" si="46"/>
        <v>0</v>
      </c>
      <c r="AI74" s="1">
        <f>VLOOKUP(A74,[1]Sheet!$A:$AJ,35,0)</f>
        <v>12</v>
      </c>
      <c r="AJ74" s="1">
        <f>VLOOKUP(A74,[1]Sheet!$A:$AJ,36,0)</f>
        <v>84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121</v>
      </c>
      <c r="B75" s="1" t="s">
        <v>35</v>
      </c>
      <c r="C75" s="1">
        <v>560</v>
      </c>
      <c r="D75" s="1">
        <v>1056</v>
      </c>
      <c r="E75" s="1">
        <v>717</v>
      </c>
      <c r="F75" s="1">
        <v>872</v>
      </c>
      <c r="G75" s="6">
        <v>0.14000000000000001</v>
      </c>
      <c r="H75" s="1" t="e">
        <v>#N/A</v>
      </c>
      <c r="I75" s="1" t="s">
        <v>36</v>
      </c>
      <c r="J75" s="1">
        <v>740</v>
      </c>
      <c r="K75" s="1">
        <f t="shared" si="38"/>
        <v>-23</v>
      </c>
      <c r="L75" s="1"/>
      <c r="M75" s="1"/>
      <c r="N75" s="1">
        <v>0</v>
      </c>
      <c r="O75" s="1"/>
      <c r="P75" s="1">
        <f t="shared" si="39"/>
        <v>143.4</v>
      </c>
      <c r="Q75" s="5">
        <f t="shared" si="47"/>
        <v>992.2</v>
      </c>
      <c r="R75" s="5">
        <f t="shared" si="44"/>
        <v>1056</v>
      </c>
      <c r="S75" s="5"/>
      <c r="T75" s="1"/>
      <c r="U75" s="1">
        <f t="shared" si="40"/>
        <v>13.444909344490934</v>
      </c>
      <c r="V75" s="1">
        <f t="shared" si="41"/>
        <v>6.0808926080892602</v>
      </c>
      <c r="W75" s="1">
        <v>36.4</v>
      </c>
      <c r="X75" s="1">
        <v>134.19999999999999</v>
      </c>
      <c r="Y75" s="1">
        <v>92.4</v>
      </c>
      <c r="Z75" s="1">
        <v>2.2000000000000002</v>
      </c>
      <c r="AA75" s="1">
        <v>112.2</v>
      </c>
      <c r="AB75" s="1"/>
      <c r="AC75" s="1">
        <f t="shared" si="42"/>
        <v>138.90800000000002</v>
      </c>
      <c r="AD75" s="6">
        <v>22</v>
      </c>
      <c r="AE75" s="9">
        <f t="shared" si="45"/>
        <v>48</v>
      </c>
      <c r="AF75" s="1">
        <f t="shared" si="35"/>
        <v>147.84</v>
      </c>
      <c r="AG75" s="1"/>
      <c r="AH75" s="1">
        <f t="shared" si="46"/>
        <v>0</v>
      </c>
      <c r="AI75" s="1">
        <f>VLOOKUP(A75,[1]Sheet!$A:$AJ,35,0)</f>
        <v>12</v>
      </c>
      <c r="AJ75" s="1">
        <f>VLOOKUP(A75,[1]Sheet!$A:$AJ,36,0)</f>
        <v>84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9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9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9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9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9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9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9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9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9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9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9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J75" xr:uid="{A5570812-2F9E-4243-91F6-0363EEEF3B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2024-08-08T11:38:27Z</dcterms:created>
  <dcterms:modified xsi:type="dcterms:W3CDTF">2024-08-09T09:43:56Z</dcterms:modified>
</cp:coreProperties>
</file>