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8,24 ПОКОМ КИ филиалы\"/>
    </mc:Choice>
  </mc:AlternateContent>
  <xr:revisionPtr revIDLastSave="0" documentId="13_ncr:1_{8949AA4A-D1B3-40B0-AF18-0EE47CE30F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1" i="1" l="1"/>
  <c r="Q19" i="1"/>
  <c r="AC45" i="1" l="1"/>
  <c r="AC41" i="1"/>
  <c r="AC16" i="1"/>
  <c r="AC14" i="1"/>
  <c r="AC12" i="1"/>
  <c r="E94" i="1"/>
  <c r="F64" i="1"/>
  <c r="E64" i="1"/>
  <c r="F95" i="1"/>
  <c r="E95" i="1"/>
  <c r="P95" i="1" s="1"/>
  <c r="AC20" i="1"/>
  <c r="AC23" i="1"/>
  <c r="AC28" i="1"/>
  <c r="AC31" i="1"/>
  <c r="AC32" i="1"/>
  <c r="AC56" i="1"/>
  <c r="AC61" i="1"/>
  <c r="AC67" i="1"/>
  <c r="AC70" i="1"/>
  <c r="AC72" i="1"/>
  <c r="AC73" i="1"/>
  <c r="AC74" i="1"/>
  <c r="AC76" i="1"/>
  <c r="AC77" i="1"/>
  <c r="AC78" i="1"/>
  <c r="AC79" i="1"/>
  <c r="AC80" i="1"/>
  <c r="AC85" i="1"/>
  <c r="AC87" i="1"/>
  <c r="AC89" i="1"/>
  <c r="AC92" i="1"/>
  <c r="AC93" i="1"/>
  <c r="AC97" i="1"/>
  <c r="AC99" i="1"/>
  <c r="P7" i="1"/>
  <c r="P8" i="1"/>
  <c r="Q8" i="1" s="1"/>
  <c r="AC8" i="1" s="1"/>
  <c r="P9" i="1"/>
  <c r="P10" i="1"/>
  <c r="Q10" i="1" s="1"/>
  <c r="AC10" i="1" s="1"/>
  <c r="P11" i="1"/>
  <c r="P12" i="1"/>
  <c r="P13" i="1"/>
  <c r="P14" i="1"/>
  <c r="P15" i="1"/>
  <c r="P16" i="1"/>
  <c r="P17" i="1"/>
  <c r="P18" i="1"/>
  <c r="Q18" i="1" s="1"/>
  <c r="AC18" i="1" s="1"/>
  <c r="P19" i="1"/>
  <c r="P20" i="1"/>
  <c r="T20" i="1" s="1"/>
  <c r="P21" i="1"/>
  <c r="AC21" i="1" s="1"/>
  <c r="P22" i="1"/>
  <c r="P23" i="1"/>
  <c r="T23" i="1" s="1"/>
  <c r="P24" i="1"/>
  <c r="Q24" i="1" s="1"/>
  <c r="AC24" i="1" s="1"/>
  <c r="P25" i="1"/>
  <c r="P26" i="1"/>
  <c r="Q26" i="1" s="1"/>
  <c r="AC26" i="1" s="1"/>
  <c r="P27" i="1"/>
  <c r="P28" i="1"/>
  <c r="T28" i="1" s="1"/>
  <c r="P29" i="1"/>
  <c r="AC29" i="1" s="1"/>
  <c r="P30" i="1"/>
  <c r="P31" i="1"/>
  <c r="T31" i="1" s="1"/>
  <c r="P32" i="1"/>
  <c r="T32" i="1" s="1"/>
  <c r="P33" i="1"/>
  <c r="Q33" i="1" s="1"/>
  <c r="AC33" i="1" s="1"/>
  <c r="P34" i="1"/>
  <c r="P35" i="1"/>
  <c r="AC35" i="1" s="1"/>
  <c r="P36" i="1"/>
  <c r="P37" i="1"/>
  <c r="Q37" i="1" s="1"/>
  <c r="AC37" i="1" s="1"/>
  <c r="P38" i="1"/>
  <c r="P39" i="1"/>
  <c r="Q39" i="1" s="1"/>
  <c r="AC39" i="1" s="1"/>
  <c r="P40" i="1"/>
  <c r="P41" i="1"/>
  <c r="P42" i="1"/>
  <c r="P43" i="1"/>
  <c r="AC43" i="1" s="1"/>
  <c r="P44" i="1"/>
  <c r="P45" i="1"/>
  <c r="P46" i="1"/>
  <c r="P47" i="1"/>
  <c r="Q47" i="1" s="1"/>
  <c r="AC47" i="1" s="1"/>
  <c r="P48" i="1"/>
  <c r="P49" i="1"/>
  <c r="AC49" i="1" s="1"/>
  <c r="P50" i="1"/>
  <c r="P51" i="1"/>
  <c r="Q51" i="1" s="1"/>
  <c r="AC51" i="1" s="1"/>
  <c r="P52" i="1"/>
  <c r="P53" i="1"/>
  <c r="Q53" i="1" s="1"/>
  <c r="AC53" i="1" s="1"/>
  <c r="P54" i="1"/>
  <c r="P55" i="1"/>
  <c r="Q55" i="1" s="1"/>
  <c r="AC55" i="1" s="1"/>
  <c r="P56" i="1"/>
  <c r="T56" i="1" s="1"/>
  <c r="P57" i="1"/>
  <c r="P58" i="1"/>
  <c r="Q58" i="1" s="1"/>
  <c r="AC58" i="1" s="1"/>
  <c r="P59" i="1"/>
  <c r="P60" i="1"/>
  <c r="P61" i="1"/>
  <c r="T61" i="1" s="1"/>
  <c r="P62" i="1"/>
  <c r="P63" i="1"/>
  <c r="Q63" i="1" s="1"/>
  <c r="AC63" i="1" s="1"/>
  <c r="P64" i="1"/>
  <c r="P65" i="1"/>
  <c r="Q65" i="1" s="1"/>
  <c r="AC65" i="1" s="1"/>
  <c r="P66" i="1"/>
  <c r="P67" i="1"/>
  <c r="T67" i="1" s="1"/>
  <c r="P68" i="1"/>
  <c r="P69" i="1"/>
  <c r="P70" i="1"/>
  <c r="T70" i="1" s="1"/>
  <c r="P71" i="1"/>
  <c r="AC71" i="1" s="1"/>
  <c r="P72" i="1"/>
  <c r="T72" i="1" s="1"/>
  <c r="P73" i="1"/>
  <c r="T73" i="1" s="1"/>
  <c r="P74" i="1"/>
  <c r="T74" i="1" s="1"/>
  <c r="P75" i="1"/>
  <c r="P76" i="1"/>
  <c r="T76" i="1" s="1"/>
  <c r="P77" i="1"/>
  <c r="T77" i="1" s="1"/>
  <c r="P78" i="1"/>
  <c r="T78" i="1" s="1"/>
  <c r="P79" i="1"/>
  <c r="T79" i="1" s="1"/>
  <c r="P80" i="1"/>
  <c r="T80" i="1" s="1"/>
  <c r="P81" i="1"/>
  <c r="AC81" i="1" s="1"/>
  <c r="P82" i="1"/>
  <c r="P83" i="1"/>
  <c r="Q83" i="1" s="1"/>
  <c r="AC83" i="1" s="1"/>
  <c r="P84" i="1"/>
  <c r="P85" i="1"/>
  <c r="T85" i="1" s="1"/>
  <c r="P86" i="1"/>
  <c r="P87" i="1"/>
  <c r="T87" i="1" s="1"/>
  <c r="P88" i="1"/>
  <c r="P89" i="1"/>
  <c r="T89" i="1" s="1"/>
  <c r="P90" i="1"/>
  <c r="P91" i="1"/>
  <c r="P92" i="1"/>
  <c r="U92" i="1" s="1"/>
  <c r="P93" i="1"/>
  <c r="U93" i="1" s="1"/>
  <c r="P94" i="1"/>
  <c r="U94" i="1" s="1"/>
  <c r="P96" i="1"/>
  <c r="U96" i="1" s="1"/>
  <c r="P97" i="1"/>
  <c r="U97" i="1" s="1"/>
  <c r="P98" i="1"/>
  <c r="P99" i="1"/>
  <c r="U99" i="1" s="1"/>
  <c r="P6" i="1"/>
  <c r="AC64" i="1" l="1"/>
  <c r="Q95" i="1"/>
  <c r="AC95" i="1" s="1"/>
  <c r="T88" i="1"/>
  <c r="AC88" i="1"/>
  <c r="Q84" i="1"/>
  <c r="AC84" i="1" s="1"/>
  <c r="AC82" i="1"/>
  <c r="Q66" i="1"/>
  <c r="AC66" i="1" s="1"/>
  <c r="Q62" i="1"/>
  <c r="AC62" i="1" s="1"/>
  <c r="Q68" i="1"/>
  <c r="AC68" i="1" s="1"/>
  <c r="AC86" i="1"/>
  <c r="AC94" i="1"/>
  <c r="U98" i="1"/>
  <c r="Q98" i="1"/>
  <c r="AC98" i="1" s="1"/>
  <c r="AC91" i="1"/>
  <c r="Q75" i="1"/>
  <c r="AC75" i="1" s="1"/>
  <c r="Q69" i="1"/>
  <c r="AC69" i="1" s="1"/>
  <c r="AC59" i="1"/>
  <c r="AC57" i="1"/>
  <c r="AC27" i="1"/>
  <c r="Q25" i="1"/>
  <c r="AC25" i="1" s="1"/>
  <c r="AC19" i="1"/>
  <c r="Q17" i="1"/>
  <c r="AC17" i="1" s="1"/>
  <c r="AC15" i="1"/>
  <c r="AC13" i="1"/>
  <c r="Q11" i="1"/>
  <c r="AC11" i="1" s="1"/>
  <c r="AC9" i="1"/>
  <c r="Q7" i="1"/>
  <c r="AC7" i="1" s="1"/>
  <c r="Q6" i="1"/>
  <c r="AC6" i="1" s="1"/>
  <c r="Q60" i="1"/>
  <c r="AC60" i="1" s="1"/>
  <c r="AC90" i="1"/>
  <c r="AC96" i="1"/>
  <c r="T58" i="1"/>
  <c r="T26" i="1"/>
  <c r="T24" i="1"/>
  <c r="T18" i="1"/>
  <c r="T16" i="1"/>
  <c r="T14" i="1"/>
  <c r="T12" i="1"/>
  <c r="T10" i="1"/>
  <c r="T8" i="1"/>
  <c r="Q22" i="1"/>
  <c r="AC22" i="1" s="1"/>
  <c r="Q30" i="1"/>
  <c r="AC30" i="1" s="1"/>
  <c r="Q34" i="1"/>
  <c r="AC34" i="1" s="1"/>
  <c r="Q36" i="1"/>
  <c r="AC36" i="1" s="1"/>
  <c r="Q38" i="1"/>
  <c r="AC38" i="1" s="1"/>
  <c r="Q40" i="1"/>
  <c r="AC40" i="1" s="1"/>
  <c r="Q42" i="1"/>
  <c r="AC42" i="1" s="1"/>
  <c r="AC44" i="1"/>
  <c r="Q46" i="1"/>
  <c r="AC46" i="1" s="1"/>
  <c r="Q48" i="1"/>
  <c r="AC48" i="1" s="1"/>
  <c r="Q50" i="1"/>
  <c r="AC50" i="1" s="1"/>
  <c r="Q52" i="1"/>
  <c r="AC52" i="1" s="1"/>
  <c r="Q54" i="1"/>
  <c r="AC54" i="1" s="1"/>
  <c r="T83" i="1"/>
  <c r="T81" i="1"/>
  <c r="T71" i="1"/>
  <c r="T65" i="1"/>
  <c r="T63" i="1"/>
  <c r="T55" i="1"/>
  <c r="T53" i="1"/>
  <c r="T51" i="1"/>
  <c r="T49" i="1"/>
  <c r="T47" i="1"/>
  <c r="T45" i="1"/>
  <c r="T43" i="1"/>
  <c r="T41" i="1"/>
  <c r="T39" i="1"/>
  <c r="T37" i="1"/>
  <c r="T35" i="1"/>
  <c r="T33" i="1"/>
  <c r="T29" i="1"/>
  <c r="T21" i="1"/>
  <c r="T64" i="1"/>
  <c r="U95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9" i="1"/>
  <c r="T97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62" i="1" l="1"/>
  <c r="T66" i="1"/>
  <c r="T34" i="1"/>
  <c r="T42" i="1"/>
  <c r="T50" i="1"/>
  <c r="T22" i="1"/>
  <c r="T38" i="1"/>
  <c r="T46" i="1"/>
  <c r="T54" i="1"/>
  <c r="T6" i="1"/>
  <c r="AC5" i="1"/>
  <c r="T60" i="1"/>
  <c r="T86" i="1"/>
  <c r="Q5" i="1"/>
  <c r="T96" i="1"/>
  <c r="T98" i="1"/>
  <c r="T30" i="1"/>
  <c r="T36" i="1"/>
  <c r="T40" i="1"/>
  <c r="T44" i="1"/>
  <c r="T48" i="1"/>
  <c r="T52" i="1"/>
  <c r="T7" i="1"/>
  <c r="T9" i="1"/>
  <c r="T11" i="1"/>
  <c r="T13" i="1"/>
  <c r="T15" i="1"/>
  <c r="T17" i="1"/>
  <c r="T19" i="1"/>
  <c r="T25" i="1"/>
  <c r="T27" i="1"/>
  <c r="T57" i="1"/>
  <c r="T59" i="1"/>
  <c r="T69" i="1"/>
  <c r="T75" i="1"/>
  <c r="T91" i="1"/>
  <c r="T68" i="1"/>
  <c r="T82" i="1"/>
  <c r="T84" i="1"/>
  <c r="T90" i="1"/>
  <c r="K5" i="1"/>
</calcChain>
</file>

<file path=xl/sharedStrings.xml><?xml version="1.0" encoding="utf-8"?>
<sst xmlns="http://schemas.openxmlformats.org/spreadsheetml/2006/main" count="358" uniqueCount="150">
  <si>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</si>
  <si>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</si>
  <si>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</si>
  <si>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</si>
  <si>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</si>
  <si>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</si>
  <si>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</si>
  <si>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</si>
  <si>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</si>
  <si>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</si>
  <si>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</si>
  <si>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</si>
  <si>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</si>
  <si>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</si>
  <si>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</si>
  <si>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</si>
  <si>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</si>
  <si>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</si>
  <si>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</si>
  <si>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</si>
  <si>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</si>
  <si>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</si>
  <si>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</si>
  <si>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17,08,</t>
  </si>
  <si>
    <t>15,08,</t>
  </si>
  <si>
    <t>14,08,</t>
  </si>
  <si>
    <t>08,08,</t>
  </si>
  <si>
    <t>07,08,</t>
  </si>
  <si>
    <t>01,08,</t>
  </si>
  <si>
    <t>31,07,</t>
  </si>
  <si>
    <t>25,07,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</si>
  <si>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</si>
  <si>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</si>
  <si>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</si>
  <si>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</si>
  <si>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</si>
  <si>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</si>
  <si>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</si>
  <si>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</si>
  <si>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</si>
  <si>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</si>
  <si>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</si>
  <si>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</si>
  <si>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</si>
  <si>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</si>
  <si>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</si>
  <si>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</si>
  <si>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</si>
  <si>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</si>
  <si>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</si>
  <si>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</si>
  <si>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</si>
  <si>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</si>
  <si>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</si>
  <si>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</si>
  <si>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</si>
  <si>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</si>
  <si>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</si>
  <si>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</si>
  <si>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</si>
  <si>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</si>
  <si>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</si>
  <si>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</si>
  <si>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</si>
  <si>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</si>
  <si>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</si>
  <si>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</si>
  <si>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</si>
  <si>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</si>
  <si>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</si>
  <si>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</si>
  <si>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</si>
  <si>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</si>
  <si>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</si>
  <si>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</si>
  <si>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</si>
  <si>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</si>
  <si>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</si>
  <si>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</si>
  <si>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</si>
  <si>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</si>
  <si>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</si>
  <si>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</si>
  <si>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</si>
  <si>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</si>
  <si>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</si>
  <si>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</si>
  <si>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</si>
  <si>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</si>
  <si>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</si>
  <si>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</si>
  <si>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</si>
  <si>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</si>
  <si>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</si>
  <si>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</si>
  <si>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</si>
  <si>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</si>
  <si>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</si>
  <si>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</si>
  <si>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</si>
  <si>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</si>
  <si>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</si>
  <si>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</si>
  <si>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</si>
  <si>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</si>
  <si>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</si>
  <si>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</si>
  <si>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</si>
  <si>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</si>
  <si>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</si>
  <si>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</si>
  <si>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</si>
  <si>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</si>
  <si>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</si>
  <si>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</si>
  <si>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</si>
  <si>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</si>
  <si>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</si>
  <si>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потребности (08,08,24 43шт. перемещени на склад уценки)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</si>
  <si>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</si>
  <si>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</si>
  <si>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</si>
  <si>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</si>
  <si>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</si>
  <si>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</si>
  <si>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</si>
  <si>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>12,08,24 списано по недостаче 33шт.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</si>
  <si>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</si>
  <si>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</si>
  <si>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</si>
  <si>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</si>
  <si>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>нет потребности (08,08,24 20шт. перемещени на склад уценки)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</si>
  <si>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</si>
  <si>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</si>
  <si>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</si>
  <si>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</si>
  <si>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>дубль на 456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</si>
  <si>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</si>
  <si>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</si>
  <si>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</si>
  <si>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</si>
  <si>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</si>
  <si>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</si>
  <si>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Колбаса Филейская ТМ Вязанка ТС Классическая в оболочке полиамид 0,4 кг РТТ.  Поком</t>
  </si>
  <si>
    <t>дубль на 339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</si>
  <si>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12,08,24 списано по недостаче 24,8кг</t>
    </r>
  </si>
  <si>
    <t>нужно увеличить продажи / 08,08,24 12шт. перемещение на склад уценки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</si>
  <si>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потребности</t>
    </r>
  </si>
  <si>
    <t>19,08,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</si>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</sst>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2.140625" customWidth="1"/>
    <col min="10" max="11" width="6.7109375" customWidth="1"/>
    <col min="12" max="13" width="0.42578125" customWidth="1"/>
    <col min="14" max="18" width="6.7109375" customWidth="1"/>
    <col min="19" max="19" width="21.85546875" customWidth="1"/>
    <col min="20" max="21" width="5.7109375" customWidth="1"/>
    <col min="22" max="27" width="6" customWidth="1"/>
    <col min="28" max="28" width="50.855468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149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14740.007999999998</v>
      </c>
      <c r="F5" s="4">
        <f>SUM(F6:F500)</f>
        <v>13148.564000000002</v>
      </c>
      <c r="G5" s="6"/>
      <c r="H5" s="1"/>
      <c r="I5" s="1"/>
      <c r="J5" s="4">
        <f t="shared" ref="J5:R5" si="0">SUM(J6:J500)</f>
        <v>14758.765000000001</v>
      </c>
      <c r="K5" s="4">
        <f t="shared" si="0"/>
        <v>-18.757000000000041</v>
      </c>
      <c r="L5" s="4">
        <f t="shared" si="0"/>
        <v>0</v>
      </c>
      <c r="M5" s="4">
        <f t="shared" si="0"/>
        <v>0</v>
      </c>
      <c r="N5" s="4">
        <f t="shared" si="0"/>
        <v>6047.1741199999988</v>
      </c>
      <c r="O5" s="4">
        <f t="shared" si="0"/>
        <v>10074.267979999999</v>
      </c>
      <c r="P5" s="4">
        <f t="shared" si="0"/>
        <v>2948.0016000000001</v>
      </c>
      <c r="Q5" s="4">
        <f t="shared" si="0"/>
        <v>4307.3956399999988</v>
      </c>
      <c r="R5" s="4">
        <f t="shared" si="0"/>
        <v>0</v>
      </c>
      <c r="S5" s="1"/>
      <c r="T5" s="1"/>
      <c r="U5" s="1"/>
      <c r="V5" s="4">
        <f t="shared" ref="V5:AA5" si="1">SUM(V6:V500)</f>
        <v>3044.5182000000004</v>
      </c>
      <c r="W5" s="4">
        <f t="shared" si="1"/>
        <v>2771.6079999999997</v>
      </c>
      <c r="X5" s="4">
        <f t="shared" si="1"/>
        <v>2769.8440000000005</v>
      </c>
      <c r="Y5" s="4">
        <f t="shared" si="1"/>
        <v>3388.1726000000003</v>
      </c>
      <c r="Z5" s="4">
        <f t="shared" si="1"/>
        <v>3522.7698</v>
      </c>
      <c r="AA5" s="4">
        <f t="shared" si="1"/>
        <v>3208.1812</v>
      </c>
      <c r="AB5" s="1"/>
      <c r="AC5" s="4">
        <f>SUM(AC6:AC500)</f>
        <v>3032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297.50299999999999</v>
      </c>
      <c r="D6" s="1">
        <v>3.4169999999999998</v>
      </c>
      <c r="E6" s="1">
        <v>110.6</v>
      </c>
      <c r="F6" s="1">
        <v>167.511</v>
      </c>
      <c r="G6" s="6">
        <v>1</v>
      </c>
      <c r="H6" s="1">
        <v>50</v>
      </c>
      <c r="I6" s="1" t="s">
        <v>33</v>
      </c>
      <c r="J6" s="1">
        <v>109.15</v>
      </c>
      <c r="K6" s="1">
        <f t="shared" ref="K6:K37" si="2">E6-J6</f>
        <v>1.4499999999999886</v>
      </c>
      <c r="L6" s="1"/>
      <c r="M6" s="1"/>
      <c r="N6" s="1"/>
      <c r="O6" s="1">
        <v>58.403999999999968</v>
      </c>
      <c r="P6" s="1">
        <f>E6/5</f>
        <v>22.119999999999997</v>
      </c>
      <c r="Q6" s="5">
        <f>11*P6-O6-N6-F6</f>
        <v>17.405000000000001</v>
      </c>
      <c r="R6" s="5"/>
      <c r="S6" s="1"/>
      <c r="T6" s="1">
        <f>(F6+N6+O6+Q6)/P6</f>
        <v>11</v>
      </c>
      <c r="U6" s="1">
        <f>(F6+N6+O6)/P6</f>
        <v>10.213155515370705</v>
      </c>
      <c r="V6" s="1">
        <v>23.665800000000001</v>
      </c>
      <c r="W6" s="1">
        <v>16.6204</v>
      </c>
      <c r="X6" s="1">
        <v>15.7258</v>
      </c>
      <c r="Y6" s="1">
        <v>30.1736</v>
      </c>
      <c r="Z6" s="1">
        <v>29.110199999999999</v>
      </c>
      <c r="AA6" s="1">
        <v>23.047799999999999</v>
      </c>
      <c r="AB6" s="1"/>
      <c r="AC6" s="1">
        <f>ROUND(Q6*G6,0)</f>
        <v>17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101.82599999999999</v>
      </c>
      <c r="D7" s="1">
        <v>145.88399999999999</v>
      </c>
      <c r="E7" s="1">
        <v>89.614999999999995</v>
      </c>
      <c r="F7" s="1">
        <v>93.623000000000005</v>
      </c>
      <c r="G7" s="6">
        <v>1</v>
      </c>
      <c r="H7" s="1">
        <v>45</v>
      </c>
      <c r="I7" s="1" t="s">
        <v>33</v>
      </c>
      <c r="J7" s="1">
        <v>82.677000000000007</v>
      </c>
      <c r="K7" s="1">
        <f t="shared" si="2"/>
        <v>6.9379999999999882</v>
      </c>
      <c r="L7" s="1"/>
      <c r="M7" s="1"/>
      <c r="N7" s="1">
        <v>57.016600000000032</v>
      </c>
      <c r="O7" s="1">
        <v>32.08439999999996</v>
      </c>
      <c r="P7" s="1">
        <f t="shared" ref="P7:P70" si="3">E7/5</f>
        <v>17.922999999999998</v>
      </c>
      <c r="Q7" s="5">
        <f t="shared" ref="Q7:Q18" si="4">11*P7-O7-N7-F7</f>
        <v>14.428999999999988</v>
      </c>
      <c r="R7" s="5"/>
      <c r="S7" s="1"/>
      <c r="T7" s="1">
        <f t="shared" ref="T7:T70" si="5">(F7+N7+O7+Q7)/P7</f>
        <v>10.999999999999998</v>
      </c>
      <c r="U7" s="1">
        <f t="shared" ref="U7:U70" si="6">(F7+N7+O7)/P7</f>
        <v>10.194945042682587</v>
      </c>
      <c r="V7" s="1">
        <v>18.545200000000001</v>
      </c>
      <c r="W7" s="1">
        <v>18.022600000000001</v>
      </c>
      <c r="X7" s="1">
        <v>19.160799999999998</v>
      </c>
      <c r="Y7" s="1">
        <v>15.842000000000001</v>
      </c>
      <c r="Z7" s="1">
        <v>14.1884</v>
      </c>
      <c r="AA7" s="1">
        <v>7.2120000000000006</v>
      </c>
      <c r="AB7" s="1"/>
      <c r="AC7" s="1">
        <f t="shared" ref="AC7:AC70" si="7">ROUND(Q7*G7,0)</f>
        <v>14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302.43900000000002</v>
      </c>
      <c r="D8" s="1">
        <v>0.94599999999999995</v>
      </c>
      <c r="E8" s="1">
        <v>116.03</v>
      </c>
      <c r="F8" s="1">
        <v>172.27600000000001</v>
      </c>
      <c r="G8" s="6">
        <v>1</v>
      </c>
      <c r="H8" s="1">
        <v>45</v>
      </c>
      <c r="I8" s="1" t="s">
        <v>33</v>
      </c>
      <c r="J8" s="1">
        <v>108.675</v>
      </c>
      <c r="K8" s="1">
        <f t="shared" si="2"/>
        <v>7.355000000000004</v>
      </c>
      <c r="L8" s="1"/>
      <c r="M8" s="1"/>
      <c r="N8" s="1"/>
      <c r="O8" s="1">
        <v>56.625</v>
      </c>
      <c r="P8" s="1">
        <f t="shared" si="3"/>
        <v>23.206</v>
      </c>
      <c r="Q8" s="5">
        <f t="shared" si="4"/>
        <v>26.364999999999981</v>
      </c>
      <c r="R8" s="5"/>
      <c r="S8" s="1"/>
      <c r="T8" s="1">
        <f t="shared" si="5"/>
        <v>11</v>
      </c>
      <c r="U8" s="1">
        <f t="shared" si="6"/>
        <v>9.8638714125657163</v>
      </c>
      <c r="V8" s="1">
        <v>23.314</v>
      </c>
      <c r="W8" s="1">
        <v>6.1867999999999999</v>
      </c>
      <c r="X8" s="1">
        <v>9.2121999999999993</v>
      </c>
      <c r="Y8" s="1">
        <v>29.14</v>
      </c>
      <c r="Z8" s="1">
        <v>26.036000000000001</v>
      </c>
      <c r="AA8" s="1">
        <v>13.3552</v>
      </c>
      <c r="AB8" s="1"/>
      <c r="AC8" s="1">
        <f t="shared" si="7"/>
        <v>26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53.843000000000004</v>
      </c>
      <c r="D9" s="1"/>
      <c r="E9" s="1">
        <v>21.74</v>
      </c>
      <c r="F9" s="1">
        <v>31.864999999999998</v>
      </c>
      <c r="G9" s="6">
        <v>1</v>
      </c>
      <c r="H9" s="1">
        <v>40</v>
      </c>
      <c r="I9" s="1" t="s">
        <v>33</v>
      </c>
      <c r="J9" s="1">
        <v>22.462</v>
      </c>
      <c r="K9" s="1">
        <f t="shared" si="2"/>
        <v>-0.72200000000000131</v>
      </c>
      <c r="L9" s="1"/>
      <c r="M9" s="1"/>
      <c r="N9" s="1"/>
      <c r="O9" s="1">
        <v>10.015000000000009</v>
      </c>
      <c r="P9" s="1">
        <f t="shared" si="3"/>
        <v>4.3479999999999999</v>
      </c>
      <c r="Q9" s="5">
        <v>10</v>
      </c>
      <c r="R9" s="5"/>
      <c r="S9" s="1"/>
      <c r="T9" s="1">
        <f t="shared" si="5"/>
        <v>11.931922723091079</v>
      </c>
      <c r="U9" s="1">
        <f t="shared" si="6"/>
        <v>9.6320147194112256</v>
      </c>
      <c r="V9" s="1">
        <v>4.1880000000000006</v>
      </c>
      <c r="W9" s="1">
        <v>0.40660000000000002</v>
      </c>
      <c r="X9" s="1">
        <v>0.56659999999999999</v>
      </c>
      <c r="Y9" s="1">
        <v>4.3259999999999996</v>
      </c>
      <c r="Z9" s="1">
        <v>5.0932000000000004</v>
      </c>
      <c r="AA9" s="1">
        <v>1.3866000000000001</v>
      </c>
      <c r="AB9" s="1"/>
      <c r="AC9" s="1">
        <f t="shared" si="7"/>
        <v>10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38</v>
      </c>
      <c r="C10" s="1">
        <v>330</v>
      </c>
      <c r="D10" s="1">
        <v>80</v>
      </c>
      <c r="E10" s="1">
        <v>192</v>
      </c>
      <c r="F10" s="1">
        <v>132</v>
      </c>
      <c r="G10" s="6">
        <v>0.45</v>
      </c>
      <c r="H10" s="1">
        <v>45</v>
      </c>
      <c r="I10" s="1" t="s">
        <v>33</v>
      </c>
      <c r="J10" s="1">
        <v>192</v>
      </c>
      <c r="K10" s="1">
        <f t="shared" si="2"/>
        <v>0</v>
      </c>
      <c r="L10" s="1"/>
      <c r="M10" s="1"/>
      <c r="N10" s="1">
        <v>29.600000000000019</v>
      </c>
      <c r="O10" s="1">
        <v>194.4</v>
      </c>
      <c r="P10" s="1">
        <f t="shared" si="3"/>
        <v>38.4</v>
      </c>
      <c r="Q10" s="5">
        <f t="shared" si="4"/>
        <v>66.399999999999949</v>
      </c>
      <c r="R10" s="5"/>
      <c r="S10" s="1"/>
      <c r="T10" s="1">
        <f t="shared" si="5"/>
        <v>11</v>
      </c>
      <c r="U10" s="1">
        <f t="shared" si="6"/>
        <v>9.2708333333333339</v>
      </c>
      <c r="V10" s="1">
        <v>38.799999999999997</v>
      </c>
      <c r="W10" s="1">
        <v>36.6</v>
      </c>
      <c r="X10" s="1">
        <v>31</v>
      </c>
      <c r="Y10" s="1">
        <v>34.200000000000003</v>
      </c>
      <c r="Z10" s="1">
        <v>38.799999999999997</v>
      </c>
      <c r="AA10" s="1">
        <v>43.2</v>
      </c>
      <c r="AB10" s="1"/>
      <c r="AC10" s="1">
        <f t="shared" si="7"/>
        <v>30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38</v>
      </c>
      <c r="C11" s="1">
        <v>372</v>
      </c>
      <c r="D11" s="1">
        <v>145</v>
      </c>
      <c r="E11" s="1">
        <v>299</v>
      </c>
      <c r="F11" s="1">
        <v>187</v>
      </c>
      <c r="G11" s="6">
        <v>0.45</v>
      </c>
      <c r="H11" s="1">
        <v>45</v>
      </c>
      <c r="I11" s="1" t="s">
        <v>33</v>
      </c>
      <c r="J11" s="1">
        <v>295</v>
      </c>
      <c r="K11" s="1">
        <f t="shared" si="2"/>
        <v>4</v>
      </c>
      <c r="L11" s="1"/>
      <c r="M11" s="1"/>
      <c r="N11" s="1">
        <v>43.899999999999977</v>
      </c>
      <c r="O11" s="1">
        <v>306.10000000000002</v>
      </c>
      <c r="P11" s="1">
        <f t="shared" si="3"/>
        <v>59.8</v>
      </c>
      <c r="Q11" s="5">
        <f t="shared" si="4"/>
        <v>120.79999999999995</v>
      </c>
      <c r="R11" s="5"/>
      <c r="S11" s="1"/>
      <c r="T11" s="1">
        <f t="shared" si="5"/>
        <v>11</v>
      </c>
      <c r="U11" s="1">
        <f t="shared" si="6"/>
        <v>8.9799331103678934</v>
      </c>
      <c r="V11" s="1">
        <v>57.6</v>
      </c>
      <c r="W11" s="1">
        <v>47.4</v>
      </c>
      <c r="X11" s="1">
        <v>43.2</v>
      </c>
      <c r="Y11" s="1">
        <v>55.6</v>
      </c>
      <c r="Z11" s="1">
        <v>58</v>
      </c>
      <c r="AA11" s="1">
        <v>54.2</v>
      </c>
      <c r="AB11" s="1"/>
      <c r="AC11" s="1">
        <f t="shared" si="7"/>
        <v>54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38</v>
      </c>
      <c r="C12" s="1">
        <v>93</v>
      </c>
      <c r="D12" s="1"/>
      <c r="E12" s="1">
        <v>13</v>
      </c>
      <c r="F12" s="1">
        <v>74</v>
      </c>
      <c r="G12" s="6">
        <v>0.17</v>
      </c>
      <c r="H12" s="1">
        <v>180</v>
      </c>
      <c r="I12" s="1" t="s">
        <v>33</v>
      </c>
      <c r="J12" s="1">
        <v>13</v>
      </c>
      <c r="K12" s="1">
        <f t="shared" si="2"/>
        <v>0</v>
      </c>
      <c r="L12" s="1"/>
      <c r="M12" s="1"/>
      <c r="N12" s="1"/>
      <c r="O12" s="1"/>
      <c r="P12" s="1">
        <f t="shared" si="3"/>
        <v>2.6</v>
      </c>
      <c r="Q12" s="5"/>
      <c r="R12" s="5"/>
      <c r="S12" s="1"/>
      <c r="T12" s="1">
        <f t="shared" si="5"/>
        <v>28.46153846153846</v>
      </c>
      <c r="U12" s="1">
        <f t="shared" si="6"/>
        <v>28.46153846153846</v>
      </c>
      <c r="V12" s="1">
        <v>1.8</v>
      </c>
      <c r="W12" s="1">
        <v>2.2000000000000002</v>
      </c>
      <c r="X12" s="1">
        <v>2.4</v>
      </c>
      <c r="Y12" s="1">
        <v>2.2000000000000002</v>
      </c>
      <c r="Z12" s="1">
        <v>2.8</v>
      </c>
      <c r="AA12" s="1">
        <v>10.199999999999999</v>
      </c>
      <c r="AB12" s="19" t="s">
        <v>41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38</v>
      </c>
      <c r="C13" s="1">
        <v>106</v>
      </c>
      <c r="D13" s="1">
        <v>24</v>
      </c>
      <c r="E13" s="1">
        <v>44</v>
      </c>
      <c r="F13" s="1">
        <v>70</v>
      </c>
      <c r="G13" s="6">
        <v>0.3</v>
      </c>
      <c r="H13" s="1">
        <v>40</v>
      </c>
      <c r="I13" s="1" t="s">
        <v>33</v>
      </c>
      <c r="J13" s="1">
        <v>46</v>
      </c>
      <c r="K13" s="1">
        <f t="shared" si="2"/>
        <v>-2</v>
      </c>
      <c r="L13" s="1"/>
      <c r="M13" s="1"/>
      <c r="N13" s="1"/>
      <c r="O13" s="1">
        <v>24</v>
      </c>
      <c r="P13" s="1">
        <f t="shared" si="3"/>
        <v>8.8000000000000007</v>
      </c>
      <c r="Q13" s="5"/>
      <c r="R13" s="5"/>
      <c r="S13" s="1"/>
      <c r="T13" s="1">
        <f t="shared" si="5"/>
        <v>10.681818181818182</v>
      </c>
      <c r="U13" s="1">
        <f t="shared" si="6"/>
        <v>10.681818181818182</v>
      </c>
      <c r="V13" s="1">
        <v>10</v>
      </c>
      <c r="W13" s="1">
        <v>9</v>
      </c>
      <c r="X13" s="1">
        <v>12.8</v>
      </c>
      <c r="Y13" s="1">
        <v>12.6</v>
      </c>
      <c r="Z13" s="1">
        <v>8.8000000000000007</v>
      </c>
      <c r="AA13" s="1">
        <v>12</v>
      </c>
      <c r="AB13" s="1"/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38</v>
      </c>
      <c r="C14" s="1">
        <v>60</v>
      </c>
      <c r="D14" s="1"/>
      <c r="E14" s="1">
        <v>15</v>
      </c>
      <c r="F14" s="1">
        <v>43</v>
      </c>
      <c r="G14" s="6">
        <v>0.4</v>
      </c>
      <c r="H14" s="1">
        <v>50</v>
      </c>
      <c r="I14" s="1" t="s">
        <v>33</v>
      </c>
      <c r="J14" s="1">
        <v>23</v>
      </c>
      <c r="K14" s="1">
        <f t="shared" si="2"/>
        <v>-8</v>
      </c>
      <c r="L14" s="1"/>
      <c r="M14" s="1"/>
      <c r="N14" s="1"/>
      <c r="O14" s="1"/>
      <c r="P14" s="1">
        <f t="shared" si="3"/>
        <v>3</v>
      </c>
      <c r="Q14" s="5"/>
      <c r="R14" s="5"/>
      <c r="S14" s="1"/>
      <c r="T14" s="1">
        <f t="shared" si="5"/>
        <v>14.333333333333334</v>
      </c>
      <c r="U14" s="1">
        <f t="shared" si="6"/>
        <v>14.333333333333334</v>
      </c>
      <c r="V14" s="1">
        <v>2.6</v>
      </c>
      <c r="W14" s="1">
        <v>2.6</v>
      </c>
      <c r="X14" s="1">
        <v>3.2</v>
      </c>
      <c r="Y14" s="1">
        <v>5.8</v>
      </c>
      <c r="Z14" s="1">
        <v>5.2</v>
      </c>
      <c r="AA14" s="1">
        <v>2.8</v>
      </c>
      <c r="AB14" s="16" t="s">
        <v>44</v>
      </c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38</v>
      </c>
      <c r="C15" s="1">
        <v>107</v>
      </c>
      <c r="D15" s="1"/>
      <c r="E15" s="1">
        <v>13</v>
      </c>
      <c r="F15" s="1">
        <v>87</v>
      </c>
      <c r="G15" s="6">
        <v>0.17</v>
      </c>
      <c r="H15" s="1">
        <v>180</v>
      </c>
      <c r="I15" s="1" t="s">
        <v>33</v>
      </c>
      <c r="J15" s="1">
        <v>14</v>
      </c>
      <c r="K15" s="1">
        <f t="shared" si="2"/>
        <v>-1</v>
      </c>
      <c r="L15" s="1"/>
      <c r="M15" s="1"/>
      <c r="N15" s="1"/>
      <c r="O15" s="1"/>
      <c r="P15" s="1">
        <f t="shared" si="3"/>
        <v>2.6</v>
      </c>
      <c r="Q15" s="5"/>
      <c r="R15" s="5"/>
      <c r="S15" s="1"/>
      <c r="T15" s="1">
        <f t="shared" si="5"/>
        <v>33.46153846153846</v>
      </c>
      <c r="U15" s="1">
        <f t="shared" si="6"/>
        <v>33.46153846153846</v>
      </c>
      <c r="V15" s="1">
        <v>3</v>
      </c>
      <c r="W15" s="1">
        <v>4.8</v>
      </c>
      <c r="X15" s="1">
        <v>3.4</v>
      </c>
      <c r="Y15" s="1">
        <v>5.2</v>
      </c>
      <c r="Z15" s="1">
        <v>7.4</v>
      </c>
      <c r="AA15" s="1">
        <v>12.4</v>
      </c>
      <c r="AB15" s="19" t="s">
        <v>41</v>
      </c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38</v>
      </c>
      <c r="C16" s="1">
        <v>68</v>
      </c>
      <c r="D16" s="1"/>
      <c r="E16" s="1">
        <v>21</v>
      </c>
      <c r="F16" s="1">
        <v>37</v>
      </c>
      <c r="G16" s="6">
        <v>0.35</v>
      </c>
      <c r="H16" s="1">
        <v>45</v>
      </c>
      <c r="I16" s="1" t="s">
        <v>33</v>
      </c>
      <c r="J16" s="1">
        <v>22</v>
      </c>
      <c r="K16" s="1">
        <f t="shared" si="2"/>
        <v>-1</v>
      </c>
      <c r="L16" s="1"/>
      <c r="M16" s="1"/>
      <c r="N16" s="1"/>
      <c r="O16" s="1"/>
      <c r="P16" s="1">
        <f t="shared" si="3"/>
        <v>4.2</v>
      </c>
      <c r="Q16" s="5">
        <v>10</v>
      </c>
      <c r="R16" s="5"/>
      <c r="S16" s="1"/>
      <c r="T16" s="1">
        <f t="shared" si="5"/>
        <v>11.19047619047619</v>
      </c>
      <c r="U16" s="1">
        <f t="shared" si="6"/>
        <v>8.8095238095238084</v>
      </c>
      <c r="V16" s="1">
        <v>3.4</v>
      </c>
      <c r="W16" s="1">
        <v>4.8</v>
      </c>
      <c r="X16" s="1">
        <v>2.8</v>
      </c>
      <c r="Y16" s="1">
        <v>0</v>
      </c>
      <c r="Z16" s="1">
        <v>0</v>
      </c>
      <c r="AA16" s="1">
        <v>6.2</v>
      </c>
      <c r="AB16" s="1"/>
      <c r="AC16" s="1">
        <f t="shared" si="7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38</v>
      </c>
      <c r="C17" s="1">
        <v>60</v>
      </c>
      <c r="D17" s="1"/>
      <c r="E17" s="1">
        <v>28</v>
      </c>
      <c r="F17" s="1">
        <v>24</v>
      </c>
      <c r="G17" s="6">
        <v>0.35</v>
      </c>
      <c r="H17" s="1">
        <v>45</v>
      </c>
      <c r="I17" s="1" t="s">
        <v>33</v>
      </c>
      <c r="J17" s="1">
        <v>30</v>
      </c>
      <c r="K17" s="1">
        <f t="shared" si="2"/>
        <v>-2</v>
      </c>
      <c r="L17" s="1"/>
      <c r="M17" s="1"/>
      <c r="N17" s="1"/>
      <c r="O17" s="1">
        <v>25</v>
      </c>
      <c r="P17" s="1">
        <f t="shared" si="3"/>
        <v>5.6</v>
      </c>
      <c r="Q17" s="5">
        <f t="shared" si="4"/>
        <v>12.599999999999994</v>
      </c>
      <c r="R17" s="5"/>
      <c r="S17" s="1"/>
      <c r="T17" s="1">
        <f t="shared" si="5"/>
        <v>11</v>
      </c>
      <c r="U17" s="1">
        <f t="shared" si="6"/>
        <v>8.75</v>
      </c>
      <c r="V17" s="1">
        <v>5.6</v>
      </c>
      <c r="W17" s="1">
        <v>3.4</v>
      </c>
      <c r="X17" s="1">
        <v>1.2</v>
      </c>
      <c r="Y17" s="1">
        <v>3.2</v>
      </c>
      <c r="Z17" s="1">
        <v>6.6</v>
      </c>
      <c r="AA17" s="1">
        <v>7.4</v>
      </c>
      <c r="AB17" s="1"/>
      <c r="AC17" s="1">
        <f t="shared" si="7"/>
        <v>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32</v>
      </c>
      <c r="C18" s="1">
        <v>390.38</v>
      </c>
      <c r="D18" s="1">
        <v>154.78200000000001</v>
      </c>
      <c r="E18" s="1">
        <v>266.40899999999999</v>
      </c>
      <c r="F18" s="1">
        <v>242.369</v>
      </c>
      <c r="G18" s="6">
        <v>1</v>
      </c>
      <c r="H18" s="1">
        <v>55</v>
      </c>
      <c r="I18" s="1" t="s">
        <v>33</v>
      </c>
      <c r="J18" s="1">
        <v>272.10000000000002</v>
      </c>
      <c r="K18" s="1">
        <f t="shared" si="2"/>
        <v>-5.6910000000000309</v>
      </c>
      <c r="L18" s="1"/>
      <c r="M18" s="1"/>
      <c r="N18" s="1">
        <v>73.745799999999917</v>
      </c>
      <c r="O18" s="1">
        <v>165.51120000000009</v>
      </c>
      <c r="P18" s="1">
        <f t="shared" si="3"/>
        <v>53.281799999999997</v>
      </c>
      <c r="Q18" s="5">
        <f t="shared" si="4"/>
        <v>104.47379999999995</v>
      </c>
      <c r="R18" s="5"/>
      <c r="S18" s="1"/>
      <c r="T18" s="1">
        <f t="shared" si="5"/>
        <v>11</v>
      </c>
      <c r="U18" s="1">
        <f t="shared" si="6"/>
        <v>9.0392216479173015</v>
      </c>
      <c r="V18" s="1">
        <v>52.294600000000003</v>
      </c>
      <c r="W18" s="1">
        <v>52.053999999999988</v>
      </c>
      <c r="X18" s="1">
        <v>53.590800000000002</v>
      </c>
      <c r="Y18" s="1">
        <v>54.277799999999999</v>
      </c>
      <c r="Z18" s="1">
        <v>56.874199999999988</v>
      </c>
      <c r="AA18" s="1">
        <v>52.727400000000003</v>
      </c>
      <c r="AB18" s="1"/>
      <c r="AC18" s="1">
        <f t="shared" si="7"/>
        <v>104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32</v>
      </c>
      <c r="C19" s="1">
        <v>2887.623</v>
      </c>
      <c r="D19" s="1">
        <v>809.08</v>
      </c>
      <c r="E19" s="1">
        <v>1787.095</v>
      </c>
      <c r="F19" s="1">
        <v>1477.703</v>
      </c>
      <c r="G19" s="6">
        <v>1</v>
      </c>
      <c r="H19" s="1">
        <v>50</v>
      </c>
      <c r="I19" s="1" t="s">
        <v>33</v>
      </c>
      <c r="J19" s="1">
        <v>1786.9949999999999</v>
      </c>
      <c r="K19" s="1">
        <f t="shared" si="2"/>
        <v>0.10000000000013642</v>
      </c>
      <c r="L19" s="1"/>
      <c r="M19" s="1"/>
      <c r="N19" s="1">
        <v>625.18000000000029</v>
      </c>
      <c r="O19" s="1">
        <v>1544.413</v>
      </c>
      <c r="P19" s="1">
        <f t="shared" si="3"/>
        <v>357.41899999999998</v>
      </c>
      <c r="Q19" s="5">
        <f>11.3*P19-O19-N19-F19</f>
        <v>391.53869999999961</v>
      </c>
      <c r="R19" s="5"/>
      <c r="S19" s="1"/>
      <c r="T19" s="1">
        <f t="shared" si="5"/>
        <v>11.3</v>
      </c>
      <c r="U19" s="1">
        <f t="shared" si="6"/>
        <v>10.204538650715268</v>
      </c>
      <c r="V19" s="1">
        <v>356.952</v>
      </c>
      <c r="W19" s="1">
        <v>311.88</v>
      </c>
      <c r="X19" s="1">
        <v>329.93</v>
      </c>
      <c r="Y19" s="1">
        <v>367.63560000000001</v>
      </c>
      <c r="Z19" s="1">
        <v>363.27379999999999</v>
      </c>
      <c r="AA19" s="1">
        <v>339.88339999999999</v>
      </c>
      <c r="AB19" s="1"/>
      <c r="AC19" s="1">
        <f t="shared" si="7"/>
        <v>392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50</v>
      </c>
      <c r="B20" s="10" t="s">
        <v>32</v>
      </c>
      <c r="C20" s="10">
        <v>9.7449999999999992</v>
      </c>
      <c r="D20" s="10"/>
      <c r="E20" s="10">
        <v>-0.878</v>
      </c>
      <c r="F20" s="10">
        <v>9.7449999999999992</v>
      </c>
      <c r="G20" s="11">
        <v>0</v>
      </c>
      <c r="H20" s="10">
        <v>55</v>
      </c>
      <c r="I20" s="10" t="s">
        <v>51</v>
      </c>
      <c r="J20" s="10">
        <v>25.4</v>
      </c>
      <c r="K20" s="10">
        <f t="shared" si="2"/>
        <v>-26.277999999999999</v>
      </c>
      <c r="L20" s="10"/>
      <c r="M20" s="10"/>
      <c r="N20" s="10"/>
      <c r="O20" s="10"/>
      <c r="P20" s="10">
        <f t="shared" si="3"/>
        <v>-0.17560000000000001</v>
      </c>
      <c r="Q20" s="12"/>
      <c r="R20" s="12"/>
      <c r="S20" s="10"/>
      <c r="T20" s="10">
        <f t="shared" si="5"/>
        <v>-55.495444191343957</v>
      </c>
      <c r="U20" s="10">
        <f t="shared" si="6"/>
        <v>-55.495444191343957</v>
      </c>
      <c r="V20" s="10">
        <v>17.923999999999999</v>
      </c>
      <c r="W20" s="10">
        <v>-0.1216</v>
      </c>
      <c r="X20" s="10">
        <v>-0.1216</v>
      </c>
      <c r="Y20" s="10">
        <v>0.2994</v>
      </c>
      <c r="Z20" s="10">
        <v>26.833400000000001</v>
      </c>
      <c r="AA20" s="10">
        <v>50.6556</v>
      </c>
      <c r="AB20" s="10" t="s">
        <v>52</v>
      </c>
      <c r="AC20" s="10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32</v>
      </c>
      <c r="C21" s="1">
        <v>56.35</v>
      </c>
      <c r="D21" s="1">
        <v>42.34</v>
      </c>
      <c r="E21" s="1">
        <v>38.607999999999997</v>
      </c>
      <c r="F21" s="1">
        <v>51.287999999999997</v>
      </c>
      <c r="G21" s="6">
        <v>1</v>
      </c>
      <c r="H21" s="1">
        <v>50</v>
      </c>
      <c r="I21" s="1" t="s">
        <v>33</v>
      </c>
      <c r="J21" s="1">
        <v>36.841999999999999</v>
      </c>
      <c r="K21" s="1">
        <f t="shared" si="2"/>
        <v>1.7659999999999982</v>
      </c>
      <c r="L21" s="1"/>
      <c r="M21" s="1"/>
      <c r="N21" s="1">
        <v>16.187399999999979</v>
      </c>
      <c r="O21" s="1">
        <v>10</v>
      </c>
      <c r="P21" s="1">
        <f t="shared" si="3"/>
        <v>7.7215999999999996</v>
      </c>
      <c r="Q21" s="5">
        <v>10</v>
      </c>
      <c r="R21" s="5"/>
      <c r="S21" s="1"/>
      <c r="T21" s="1">
        <f t="shared" si="5"/>
        <v>11.328662453377536</v>
      </c>
      <c r="U21" s="1">
        <f t="shared" si="6"/>
        <v>10.033594073767093</v>
      </c>
      <c r="V21" s="1">
        <v>8.0868000000000002</v>
      </c>
      <c r="W21" s="1">
        <v>9.4556000000000004</v>
      </c>
      <c r="X21" s="1">
        <v>9.6196000000000002</v>
      </c>
      <c r="Y21" s="1">
        <v>12.9938</v>
      </c>
      <c r="Z21" s="1">
        <v>12.301399999999999</v>
      </c>
      <c r="AA21" s="1">
        <v>6.8168000000000006</v>
      </c>
      <c r="AB21" s="1"/>
      <c r="AC21" s="1">
        <f t="shared" si="7"/>
        <v>10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366.01900000000001</v>
      </c>
      <c r="D22" s="1">
        <v>319.34699999999998</v>
      </c>
      <c r="E22" s="1">
        <v>315.18700000000001</v>
      </c>
      <c r="F22" s="1">
        <v>321.62</v>
      </c>
      <c r="G22" s="6">
        <v>1</v>
      </c>
      <c r="H22" s="1">
        <v>55</v>
      </c>
      <c r="I22" s="1" t="s">
        <v>33</v>
      </c>
      <c r="J22" s="1">
        <v>303.50200000000001</v>
      </c>
      <c r="K22" s="1">
        <f t="shared" si="2"/>
        <v>11.685000000000002</v>
      </c>
      <c r="L22" s="1"/>
      <c r="M22" s="1"/>
      <c r="N22" s="1">
        <v>111.8685000000004</v>
      </c>
      <c r="O22" s="1">
        <v>169.0114999999997</v>
      </c>
      <c r="P22" s="1">
        <f t="shared" si="3"/>
        <v>63.037400000000005</v>
      </c>
      <c r="Q22" s="5">
        <f t="shared" ref="Q22" si="8">11*P22-O22-N22-F22</f>
        <v>90.911399999999958</v>
      </c>
      <c r="R22" s="5"/>
      <c r="S22" s="1"/>
      <c r="T22" s="1">
        <f t="shared" si="5"/>
        <v>11</v>
      </c>
      <c r="U22" s="1">
        <f t="shared" si="6"/>
        <v>9.5578180572168279</v>
      </c>
      <c r="V22" s="1">
        <v>64.379400000000004</v>
      </c>
      <c r="W22" s="1">
        <v>65.624800000000008</v>
      </c>
      <c r="X22" s="1">
        <v>66.009199999999993</v>
      </c>
      <c r="Y22" s="1">
        <v>58.533799999999999</v>
      </c>
      <c r="Z22" s="1">
        <v>58.670399999999987</v>
      </c>
      <c r="AA22" s="1">
        <v>55.8658</v>
      </c>
      <c r="AB22" s="1"/>
      <c r="AC22" s="1">
        <f t="shared" si="7"/>
        <v>91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55</v>
      </c>
      <c r="B23" s="10" t="s">
        <v>32</v>
      </c>
      <c r="C23" s="10">
        <v>-43.432000000000002</v>
      </c>
      <c r="D23" s="10">
        <v>10.391999999999999</v>
      </c>
      <c r="E23" s="17">
        <v>25.98</v>
      </c>
      <c r="F23" s="17">
        <v>-59.02</v>
      </c>
      <c r="G23" s="11">
        <v>0</v>
      </c>
      <c r="H23" s="10">
        <v>60</v>
      </c>
      <c r="I23" s="10" t="s">
        <v>56</v>
      </c>
      <c r="J23" s="10">
        <v>26.097999999999999</v>
      </c>
      <c r="K23" s="10">
        <f t="shared" si="2"/>
        <v>-0.11799999999999855</v>
      </c>
      <c r="L23" s="10"/>
      <c r="M23" s="10"/>
      <c r="N23" s="10"/>
      <c r="O23" s="10"/>
      <c r="P23" s="10">
        <f t="shared" si="3"/>
        <v>5.1959999999999997</v>
      </c>
      <c r="Q23" s="12"/>
      <c r="R23" s="12"/>
      <c r="S23" s="10"/>
      <c r="T23" s="10">
        <f t="shared" si="5"/>
        <v>-11.358737490377214</v>
      </c>
      <c r="U23" s="10">
        <f t="shared" si="6"/>
        <v>-11.358737490377214</v>
      </c>
      <c r="V23" s="10">
        <v>24.891999999999999</v>
      </c>
      <c r="W23" s="10">
        <v>22.4556</v>
      </c>
      <c r="X23" s="10">
        <v>63.45</v>
      </c>
      <c r="Y23" s="10">
        <v>316.91820000000001</v>
      </c>
      <c r="Z23" s="10">
        <v>347.20740000000001</v>
      </c>
      <c r="AA23" s="10">
        <v>281.17540000000002</v>
      </c>
      <c r="AB23" s="10" t="s">
        <v>57</v>
      </c>
      <c r="AC23" s="10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208.048</v>
      </c>
      <c r="D24" s="1">
        <v>67.715000000000003</v>
      </c>
      <c r="E24" s="1">
        <v>143.76400000000001</v>
      </c>
      <c r="F24" s="1">
        <v>110.506</v>
      </c>
      <c r="G24" s="6">
        <v>1</v>
      </c>
      <c r="H24" s="1">
        <v>60</v>
      </c>
      <c r="I24" s="1" t="s">
        <v>33</v>
      </c>
      <c r="J24" s="1">
        <v>134.863</v>
      </c>
      <c r="K24" s="1">
        <f t="shared" si="2"/>
        <v>8.9010000000000105</v>
      </c>
      <c r="L24" s="1"/>
      <c r="M24" s="1"/>
      <c r="N24" s="1">
        <v>50.241599999999949</v>
      </c>
      <c r="O24" s="1">
        <v>79.356400000000065</v>
      </c>
      <c r="P24" s="1">
        <f t="shared" si="3"/>
        <v>28.752800000000001</v>
      </c>
      <c r="Q24" s="5">
        <f t="shared" ref="Q24:Q26" si="9">11*P24-O24-N24-F24</f>
        <v>76.176799999999986</v>
      </c>
      <c r="R24" s="5"/>
      <c r="S24" s="1"/>
      <c r="T24" s="1">
        <f t="shared" si="5"/>
        <v>11</v>
      </c>
      <c r="U24" s="1">
        <f t="shared" si="6"/>
        <v>8.3506301994936152</v>
      </c>
      <c r="V24" s="1">
        <v>27.000399999999999</v>
      </c>
      <c r="W24" s="1">
        <v>27.203600000000002</v>
      </c>
      <c r="X24" s="1">
        <v>27.0136</v>
      </c>
      <c r="Y24" s="1">
        <v>29.396599999999999</v>
      </c>
      <c r="Z24" s="1">
        <v>30.897400000000001</v>
      </c>
      <c r="AA24" s="1">
        <v>26.308199999999999</v>
      </c>
      <c r="AB24" s="1"/>
      <c r="AC24" s="1">
        <f t="shared" si="7"/>
        <v>76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32</v>
      </c>
      <c r="C25" s="1">
        <v>204.78800000000001</v>
      </c>
      <c r="D25" s="1">
        <v>63.219000000000001</v>
      </c>
      <c r="E25" s="1">
        <v>103.697</v>
      </c>
      <c r="F25" s="1">
        <v>144.43100000000001</v>
      </c>
      <c r="G25" s="6">
        <v>1</v>
      </c>
      <c r="H25" s="1">
        <v>60</v>
      </c>
      <c r="I25" s="1" t="s">
        <v>33</v>
      </c>
      <c r="J25" s="1">
        <v>104.376</v>
      </c>
      <c r="K25" s="1">
        <f t="shared" si="2"/>
        <v>-0.67900000000000205</v>
      </c>
      <c r="L25" s="1"/>
      <c r="M25" s="1"/>
      <c r="N25" s="1">
        <v>35.323100000000039</v>
      </c>
      <c r="O25" s="1">
        <v>19.82489999999996</v>
      </c>
      <c r="P25" s="1">
        <f t="shared" si="3"/>
        <v>20.7394</v>
      </c>
      <c r="Q25" s="5">
        <f t="shared" si="9"/>
        <v>28.554399999999987</v>
      </c>
      <c r="R25" s="5"/>
      <c r="S25" s="1"/>
      <c r="T25" s="1">
        <f t="shared" si="5"/>
        <v>11</v>
      </c>
      <c r="U25" s="1">
        <f t="shared" si="6"/>
        <v>9.6231809984859744</v>
      </c>
      <c r="V25" s="1">
        <v>21.271799999999999</v>
      </c>
      <c r="W25" s="1">
        <v>25.8414</v>
      </c>
      <c r="X25" s="1">
        <v>25.668800000000001</v>
      </c>
      <c r="Y25" s="1">
        <v>25.784400000000002</v>
      </c>
      <c r="Z25" s="1">
        <v>25.602</v>
      </c>
      <c r="AA25" s="1">
        <v>22.857199999999999</v>
      </c>
      <c r="AB25" s="1"/>
      <c r="AC25" s="1">
        <f t="shared" si="7"/>
        <v>29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245.94399999999999</v>
      </c>
      <c r="D26" s="1">
        <v>131.69999999999999</v>
      </c>
      <c r="E26" s="1">
        <v>158.75399999999999</v>
      </c>
      <c r="F26" s="1">
        <v>178.46100000000001</v>
      </c>
      <c r="G26" s="6">
        <v>1</v>
      </c>
      <c r="H26" s="1">
        <v>60</v>
      </c>
      <c r="I26" s="1" t="s">
        <v>33</v>
      </c>
      <c r="J26" s="1">
        <v>154.464</v>
      </c>
      <c r="K26" s="1">
        <f t="shared" si="2"/>
        <v>4.289999999999992</v>
      </c>
      <c r="L26" s="1"/>
      <c r="M26" s="1"/>
      <c r="N26" s="1">
        <v>48.976999999999833</v>
      </c>
      <c r="O26" s="1">
        <v>70.748000000000161</v>
      </c>
      <c r="P26" s="1">
        <f t="shared" si="3"/>
        <v>31.750799999999998</v>
      </c>
      <c r="Q26" s="5">
        <f t="shared" si="9"/>
        <v>51.072799999999944</v>
      </c>
      <c r="R26" s="5"/>
      <c r="S26" s="1"/>
      <c r="T26" s="1">
        <f t="shared" si="5"/>
        <v>10.999999999999998</v>
      </c>
      <c r="U26" s="1">
        <f t="shared" si="6"/>
        <v>9.3914484044496529</v>
      </c>
      <c r="V26" s="1">
        <v>32.451799999999999</v>
      </c>
      <c r="W26" s="1">
        <v>35.5642</v>
      </c>
      <c r="X26" s="1">
        <v>36.285200000000003</v>
      </c>
      <c r="Y26" s="1">
        <v>33.5334</v>
      </c>
      <c r="Z26" s="1">
        <v>33.6556</v>
      </c>
      <c r="AA26" s="1">
        <v>31.382200000000001</v>
      </c>
      <c r="AB26" s="1"/>
      <c r="AC26" s="1">
        <f t="shared" si="7"/>
        <v>51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27.641999999999999</v>
      </c>
      <c r="D27" s="1">
        <v>20.789000000000001</v>
      </c>
      <c r="E27" s="1">
        <v>1.8140000000000001</v>
      </c>
      <c r="F27" s="1">
        <v>15.92</v>
      </c>
      <c r="G27" s="6">
        <v>1</v>
      </c>
      <c r="H27" s="1">
        <v>35</v>
      </c>
      <c r="I27" s="1" t="s">
        <v>33</v>
      </c>
      <c r="J27" s="1">
        <v>13.3</v>
      </c>
      <c r="K27" s="1">
        <f t="shared" si="2"/>
        <v>-11.486000000000001</v>
      </c>
      <c r="L27" s="1"/>
      <c r="M27" s="1"/>
      <c r="N27" s="1"/>
      <c r="O27" s="1">
        <v>10</v>
      </c>
      <c r="P27" s="1">
        <f t="shared" si="3"/>
        <v>0.36280000000000001</v>
      </c>
      <c r="Q27" s="5"/>
      <c r="R27" s="5"/>
      <c r="S27" s="1"/>
      <c r="T27" s="1">
        <f t="shared" si="5"/>
        <v>71.44432194046307</v>
      </c>
      <c r="U27" s="1">
        <f t="shared" si="6"/>
        <v>71.44432194046307</v>
      </c>
      <c r="V27" s="1">
        <v>-0.12859999999999999</v>
      </c>
      <c r="W27" s="1">
        <v>3.0811999999999999</v>
      </c>
      <c r="X27" s="1">
        <v>4.0510000000000002</v>
      </c>
      <c r="Y27" s="1">
        <v>3.0459999999999998</v>
      </c>
      <c r="Z27" s="1">
        <v>2.2061999999999999</v>
      </c>
      <c r="AA27" s="1">
        <v>4.569</v>
      </c>
      <c r="AB27" s="18" t="s">
        <v>145</v>
      </c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62</v>
      </c>
      <c r="B28" s="13" t="s">
        <v>32</v>
      </c>
      <c r="C28" s="13"/>
      <c r="D28" s="13"/>
      <c r="E28" s="13"/>
      <c r="F28" s="13"/>
      <c r="G28" s="14">
        <v>0</v>
      </c>
      <c r="H28" s="13">
        <v>30</v>
      </c>
      <c r="I28" s="13" t="s">
        <v>33</v>
      </c>
      <c r="J28" s="13"/>
      <c r="K28" s="13">
        <f t="shared" si="2"/>
        <v>0</v>
      </c>
      <c r="L28" s="13"/>
      <c r="M28" s="13"/>
      <c r="N28" s="13"/>
      <c r="O28" s="13"/>
      <c r="P28" s="13">
        <f t="shared" si="3"/>
        <v>0</v>
      </c>
      <c r="Q28" s="15"/>
      <c r="R28" s="15"/>
      <c r="S28" s="13"/>
      <c r="T28" s="13" t="e">
        <f t="shared" si="5"/>
        <v>#DIV/0!</v>
      </c>
      <c r="U28" s="13" t="e">
        <f t="shared" si="6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 t="s">
        <v>63</v>
      </c>
      <c r="AC28" s="13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32</v>
      </c>
      <c r="C29" s="1">
        <v>178.96600000000001</v>
      </c>
      <c r="D29" s="1">
        <v>118.90300000000001</v>
      </c>
      <c r="E29" s="1">
        <v>155.08699999999999</v>
      </c>
      <c r="F29" s="1">
        <v>89.067999999999998</v>
      </c>
      <c r="G29" s="6">
        <v>1</v>
      </c>
      <c r="H29" s="1">
        <v>30</v>
      </c>
      <c r="I29" s="1" t="s">
        <v>33</v>
      </c>
      <c r="J29" s="1">
        <v>164.93600000000001</v>
      </c>
      <c r="K29" s="1">
        <f t="shared" si="2"/>
        <v>-9.849000000000018</v>
      </c>
      <c r="L29" s="1"/>
      <c r="M29" s="1"/>
      <c r="N29" s="1">
        <v>144.08459999999999</v>
      </c>
      <c r="O29" s="1">
        <v>122.3672</v>
      </c>
      <c r="P29" s="1">
        <f t="shared" si="3"/>
        <v>31.017399999999999</v>
      </c>
      <c r="Q29" s="5"/>
      <c r="R29" s="5"/>
      <c r="S29" s="1"/>
      <c r="T29" s="1">
        <f t="shared" si="5"/>
        <v>11.461947165139568</v>
      </c>
      <c r="U29" s="1">
        <f t="shared" si="6"/>
        <v>11.461947165139568</v>
      </c>
      <c r="V29" s="1">
        <v>38.820399999999999</v>
      </c>
      <c r="W29" s="1">
        <v>33.531599999999997</v>
      </c>
      <c r="X29" s="1">
        <v>27.254000000000001</v>
      </c>
      <c r="Y29" s="1">
        <v>27.4526</v>
      </c>
      <c r="Z29" s="1">
        <v>26.588799999999999</v>
      </c>
      <c r="AA29" s="1">
        <v>26.3034</v>
      </c>
      <c r="AB29" s="1"/>
      <c r="AC29" s="1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32</v>
      </c>
      <c r="C30" s="1">
        <v>127.43</v>
      </c>
      <c r="D30" s="1">
        <v>135.00899999999999</v>
      </c>
      <c r="E30" s="1">
        <v>114.5</v>
      </c>
      <c r="F30" s="1">
        <v>141.15299999999999</v>
      </c>
      <c r="G30" s="6">
        <v>1</v>
      </c>
      <c r="H30" s="1">
        <v>30</v>
      </c>
      <c r="I30" s="1" t="s">
        <v>33</v>
      </c>
      <c r="J30" s="1">
        <v>135.53700000000001</v>
      </c>
      <c r="K30" s="1">
        <f t="shared" si="2"/>
        <v>-21.037000000000006</v>
      </c>
      <c r="L30" s="1"/>
      <c r="M30" s="1"/>
      <c r="N30" s="1"/>
      <c r="O30" s="1">
        <v>43.999799999999993</v>
      </c>
      <c r="P30" s="1">
        <f t="shared" si="3"/>
        <v>22.9</v>
      </c>
      <c r="Q30" s="5">
        <f t="shared" ref="Q30" si="10">11*P30-O30-N30-F30</f>
        <v>66.747199999999992</v>
      </c>
      <c r="R30" s="5"/>
      <c r="S30" s="1"/>
      <c r="T30" s="1">
        <f t="shared" si="5"/>
        <v>11</v>
      </c>
      <c r="U30" s="1">
        <f t="shared" si="6"/>
        <v>8.0852751091703059</v>
      </c>
      <c r="V30" s="1">
        <v>21.006399999999999</v>
      </c>
      <c r="W30" s="1">
        <v>20.288399999999999</v>
      </c>
      <c r="X30" s="1">
        <v>24.8644</v>
      </c>
      <c r="Y30" s="1">
        <v>19.621200000000002</v>
      </c>
      <c r="Z30" s="1">
        <v>17.8916</v>
      </c>
      <c r="AA30" s="1">
        <v>17.463200000000001</v>
      </c>
      <c r="AB30" s="1"/>
      <c r="AC30" s="1">
        <f t="shared" si="7"/>
        <v>67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66</v>
      </c>
      <c r="B31" s="13" t="s">
        <v>32</v>
      </c>
      <c r="C31" s="13"/>
      <c r="D31" s="13"/>
      <c r="E31" s="13"/>
      <c r="F31" s="13"/>
      <c r="G31" s="14">
        <v>0</v>
      </c>
      <c r="H31" s="13">
        <v>45</v>
      </c>
      <c r="I31" s="13" t="s">
        <v>33</v>
      </c>
      <c r="J31" s="13"/>
      <c r="K31" s="13">
        <f t="shared" si="2"/>
        <v>0</v>
      </c>
      <c r="L31" s="13"/>
      <c r="M31" s="13"/>
      <c r="N31" s="13"/>
      <c r="O31" s="13"/>
      <c r="P31" s="13">
        <f t="shared" si="3"/>
        <v>0</v>
      </c>
      <c r="Q31" s="15"/>
      <c r="R31" s="15"/>
      <c r="S31" s="13"/>
      <c r="T31" s="13" t="e">
        <f t="shared" si="5"/>
        <v>#DIV/0!</v>
      </c>
      <c r="U31" s="13" t="e">
        <f t="shared" si="6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 t="s">
        <v>63</v>
      </c>
      <c r="AC31" s="13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67</v>
      </c>
      <c r="B32" s="13" t="s">
        <v>32</v>
      </c>
      <c r="C32" s="13"/>
      <c r="D32" s="13"/>
      <c r="E32" s="13"/>
      <c r="F32" s="13"/>
      <c r="G32" s="14">
        <v>0</v>
      </c>
      <c r="H32" s="13">
        <v>40</v>
      </c>
      <c r="I32" s="13" t="s">
        <v>33</v>
      </c>
      <c r="J32" s="13"/>
      <c r="K32" s="13">
        <f t="shared" si="2"/>
        <v>0</v>
      </c>
      <c r="L32" s="13"/>
      <c r="M32" s="13"/>
      <c r="N32" s="13"/>
      <c r="O32" s="13"/>
      <c r="P32" s="13">
        <f t="shared" si="3"/>
        <v>0</v>
      </c>
      <c r="Q32" s="15"/>
      <c r="R32" s="15"/>
      <c r="S32" s="13"/>
      <c r="T32" s="13" t="e">
        <f t="shared" si="5"/>
        <v>#DIV/0!</v>
      </c>
      <c r="U32" s="13" t="e">
        <f t="shared" si="6"/>
        <v>#DIV/0!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 t="s">
        <v>63</v>
      </c>
      <c r="AC32" s="13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1010.3680000000001</v>
      </c>
      <c r="D33" s="1">
        <v>31.89</v>
      </c>
      <c r="E33" s="1">
        <v>576.26099999999997</v>
      </c>
      <c r="F33" s="1">
        <v>381.29300000000001</v>
      </c>
      <c r="G33" s="6">
        <v>1</v>
      </c>
      <c r="H33" s="1">
        <v>40</v>
      </c>
      <c r="I33" s="1" t="s">
        <v>33</v>
      </c>
      <c r="J33" s="1">
        <v>559.79100000000005</v>
      </c>
      <c r="K33" s="1">
        <f t="shared" si="2"/>
        <v>16.469999999999914</v>
      </c>
      <c r="L33" s="1"/>
      <c r="M33" s="1"/>
      <c r="N33" s="1">
        <v>207.47999999999931</v>
      </c>
      <c r="O33" s="1">
        <v>555.44600000000071</v>
      </c>
      <c r="P33" s="1">
        <f t="shared" si="3"/>
        <v>115.25219999999999</v>
      </c>
      <c r="Q33" s="5">
        <f t="shared" ref="Q33:Q55" si="11">11*P33-O33-N33-F33</f>
        <v>123.55519999999979</v>
      </c>
      <c r="R33" s="5"/>
      <c r="S33" s="1"/>
      <c r="T33" s="1">
        <f t="shared" si="5"/>
        <v>11</v>
      </c>
      <c r="U33" s="1">
        <f t="shared" si="6"/>
        <v>9.9279579912574345</v>
      </c>
      <c r="V33" s="1">
        <v>120.1046</v>
      </c>
      <c r="W33" s="1">
        <v>95.788399999999996</v>
      </c>
      <c r="X33" s="1">
        <v>101.0964</v>
      </c>
      <c r="Y33" s="1">
        <v>123.47</v>
      </c>
      <c r="Z33" s="1">
        <v>129.48820000000001</v>
      </c>
      <c r="AA33" s="1">
        <v>112.2052</v>
      </c>
      <c r="AB33" s="1"/>
      <c r="AC33" s="1">
        <f t="shared" si="7"/>
        <v>124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32</v>
      </c>
      <c r="C34" s="1">
        <v>100.91200000000001</v>
      </c>
      <c r="D34" s="1">
        <v>24.66</v>
      </c>
      <c r="E34" s="1">
        <v>60.39</v>
      </c>
      <c r="F34" s="1">
        <v>54.067999999999998</v>
      </c>
      <c r="G34" s="6">
        <v>1</v>
      </c>
      <c r="H34" s="1">
        <v>35</v>
      </c>
      <c r="I34" s="1" t="s">
        <v>33</v>
      </c>
      <c r="J34" s="1">
        <v>59.491999999999997</v>
      </c>
      <c r="K34" s="1">
        <f t="shared" si="2"/>
        <v>0.89800000000000324</v>
      </c>
      <c r="L34" s="1"/>
      <c r="M34" s="1"/>
      <c r="N34" s="1"/>
      <c r="O34" s="1">
        <v>49.601599999999991</v>
      </c>
      <c r="P34" s="1">
        <f t="shared" si="3"/>
        <v>12.077999999999999</v>
      </c>
      <c r="Q34" s="5">
        <f t="shared" si="11"/>
        <v>29.188400000000016</v>
      </c>
      <c r="R34" s="5"/>
      <c r="S34" s="1"/>
      <c r="T34" s="1">
        <f t="shared" si="5"/>
        <v>11</v>
      </c>
      <c r="U34" s="1">
        <f t="shared" si="6"/>
        <v>8.583341612849809</v>
      </c>
      <c r="V34" s="1">
        <v>12.072800000000001</v>
      </c>
      <c r="W34" s="1">
        <v>9.0372000000000003</v>
      </c>
      <c r="X34" s="1">
        <v>10.4808</v>
      </c>
      <c r="Y34" s="1">
        <v>10.998799999999999</v>
      </c>
      <c r="Z34" s="1">
        <v>9.4855999999999998</v>
      </c>
      <c r="AA34" s="1">
        <v>10.189</v>
      </c>
      <c r="AB34" s="1"/>
      <c r="AC34" s="1">
        <f t="shared" si="7"/>
        <v>29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32</v>
      </c>
      <c r="C35" s="1">
        <v>34.383000000000003</v>
      </c>
      <c r="D35" s="1"/>
      <c r="E35" s="1">
        <v>13.151999999999999</v>
      </c>
      <c r="F35" s="1">
        <v>21.231000000000002</v>
      </c>
      <c r="G35" s="6">
        <v>1</v>
      </c>
      <c r="H35" s="1">
        <v>45</v>
      </c>
      <c r="I35" s="1" t="s">
        <v>33</v>
      </c>
      <c r="J35" s="1">
        <v>10.612</v>
      </c>
      <c r="K35" s="1">
        <f t="shared" si="2"/>
        <v>2.5399999999999991</v>
      </c>
      <c r="L35" s="1"/>
      <c r="M35" s="1"/>
      <c r="N35" s="1"/>
      <c r="O35" s="1">
        <v>5.0729999999999968</v>
      </c>
      <c r="P35" s="1">
        <f t="shared" si="3"/>
        <v>2.6303999999999998</v>
      </c>
      <c r="Q35" s="5">
        <v>5</v>
      </c>
      <c r="R35" s="5"/>
      <c r="S35" s="1"/>
      <c r="T35" s="1">
        <f t="shared" si="5"/>
        <v>11.900851581508515</v>
      </c>
      <c r="U35" s="1">
        <f t="shared" si="6"/>
        <v>10</v>
      </c>
      <c r="V35" s="1">
        <v>2.6303999999999998</v>
      </c>
      <c r="W35" s="1">
        <v>0</v>
      </c>
      <c r="X35" s="1">
        <v>0</v>
      </c>
      <c r="Y35" s="1">
        <v>1.3018000000000001</v>
      </c>
      <c r="Z35" s="1">
        <v>1.3018000000000001</v>
      </c>
      <c r="AA35" s="1">
        <v>-0.26379999999999998</v>
      </c>
      <c r="AB35" s="1"/>
      <c r="AC35" s="1">
        <f t="shared" si="7"/>
        <v>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32</v>
      </c>
      <c r="C36" s="1">
        <v>12.907</v>
      </c>
      <c r="D36" s="1">
        <v>1.411</v>
      </c>
      <c r="E36" s="1">
        <v>12.959</v>
      </c>
      <c r="F36" s="1">
        <v>3.7999999999999999E-2</v>
      </c>
      <c r="G36" s="6">
        <v>1</v>
      </c>
      <c r="H36" s="1">
        <v>30</v>
      </c>
      <c r="I36" s="1" t="s">
        <v>33</v>
      </c>
      <c r="J36" s="1">
        <v>20.7</v>
      </c>
      <c r="K36" s="1">
        <f t="shared" si="2"/>
        <v>-7.7409999999999997</v>
      </c>
      <c r="L36" s="1"/>
      <c r="M36" s="1"/>
      <c r="N36" s="1"/>
      <c r="O36" s="1">
        <v>15.5128</v>
      </c>
      <c r="P36" s="1">
        <f t="shared" si="3"/>
        <v>2.5918000000000001</v>
      </c>
      <c r="Q36" s="5">
        <f t="shared" si="11"/>
        <v>12.959000000000001</v>
      </c>
      <c r="R36" s="5"/>
      <c r="S36" s="1"/>
      <c r="T36" s="1">
        <f t="shared" si="5"/>
        <v>11</v>
      </c>
      <c r="U36" s="1">
        <f t="shared" si="6"/>
        <v>6</v>
      </c>
      <c r="V36" s="1">
        <v>2.5918000000000001</v>
      </c>
      <c r="W36" s="1">
        <v>2.0000000000000001E-4</v>
      </c>
      <c r="X36" s="1">
        <v>2.0000000000000001E-4</v>
      </c>
      <c r="Y36" s="1">
        <v>0.78360000000000007</v>
      </c>
      <c r="Z36" s="1">
        <v>1.0409999999999999</v>
      </c>
      <c r="AA36" s="1">
        <v>0.75119999999999998</v>
      </c>
      <c r="AB36" s="1"/>
      <c r="AC36" s="1">
        <f t="shared" si="7"/>
        <v>13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575.18899999999996</v>
      </c>
      <c r="D37" s="1">
        <v>5.6760000000000002</v>
      </c>
      <c r="E37" s="1">
        <v>343.38400000000001</v>
      </c>
      <c r="F37" s="1">
        <v>151.684</v>
      </c>
      <c r="G37" s="6">
        <v>1</v>
      </c>
      <c r="H37" s="1">
        <v>45</v>
      </c>
      <c r="I37" s="1" t="s">
        <v>33</v>
      </c>
      <c r="J37" s="1">
        <v>340.27300000000002</v>
      </c>
      <c r="K37" s="1">
        <f t="shared" si="2"/>
        <v>3.11099999999999</v>
      </c>
      <c r="L37" s="1"/>
      <c r="M37" s="1"/>
      <c r="N37" s="1">
        <v>207.04599999999999</v>
      </c>
      <c r="O37" s="1">
        <v>288.90600000000012</v>
      </c>
      <c r="P37" s="1">
        <f t="shared" si="3"/>
        <v>68.6768</v>
      </c>
      <c r="Q37" s="5">
        <f t="shared" si="11"/>
        <v>107.80879999999988</v>
      </c>
      <c r="R37" s="5"/>
      <c r="S37" s="1"/>
      <c r="T37" s="1">
        <f t="shared" si="5"/>
        <v>11.000000000000002</v>
      </c>
      <c r="U37" s="1">
        <f t="shared" si="6"/>
        <v>9.4302005917573357</v>
      </c>
      <c r="V37" s="1">
        <v>71.408600000000007</v>
      </c>
      <c r="W37" s="1">
        <v>62.872999999999998</v>
      </c>
      <c r="X37" s="1">
        <v>56.112000000000002</v>
      </c>
      <c r="Y37" s="1">
        <v>72.593199999999996</v>
      </c>
      <c r="Z37" s="1">
        <v>77.997199999999992</v>
      </c>
      <c r="AA37" s="1">
        <v>67.7256</v>
      </c>
      <c r="AB37" s="1"/>
      <c r="AC37" s="1">
        <f t="shared" si="7"/>
        <v>108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32</v>
      </c>
      <c r="C38" s="1">
        <v>373.06599999999997</v>
      </c>
      <c r="D38" s="1">
        <v>90.741</v>
      </c>
      <c r="E38" s="1">
        <v>227.41399999999999</v>
      </c>
      <c r="F38" s="1">
        <v>184.012</v>
      </c>
      <c r="G38" s="6">
        <v>1</v>
      </c>
      <c r="H38" s="1">
        <v>45</v>
      </c>
      <c r="I38" s="1" t="s">
        <v>33</v>
      </c>
      <c r="J38" s="1">
        <v>220.93100000000001</v>
      </c>
      <c r="K38" s="1">
        <f t="shared" ref="K38:K69" si="12">E38-J38</f>
        <v>6.4829999999999757</v>
      </c>
      <c r="L38" s="1"/>
      <c r="M38" s="1"/>
      <c r="N38" s="1">
        <v>104.03059999999989</v>
      </c>
      <c r="O38" s="1">
        <v>48.081400000000137</v>
      </c>
      <c r="P38" s="1">
        <f t="shared" si="3"/>
        <v>45.482799999999997</v>
      </c>
      <c r="Q38" s="5">
        <f t="shared" si="11"/>
        <v>164.18679999999995</v>
      </c>
      <c r="R38" s="5"/>
      <c r="S38" s="1"/>
      <c r="T38" s="1">
        <f t="shared" si="5"/>
        <v>11</v>
      </c>
      <c r="U38" s="1">
        <f t="shared" si="6"/>
        <v>7.3901342925237685</v>
      </c>
      <c r="V38" s="1">
        <v>40.435000000000002</v>
      </c>
      <c r="W38" s="1">
        <v>45.875599999999999</v>
      </c>
      <c r="X38" s="1">
        <v>44.418999999999997</v>
      </c>
      <c r="Y38" s="1">
        <v>48.698999999999998</v>
      </c>
      <c r="Z38" s="1">
        <v>50.795200000000001</v>
      </c>
      <c r="AA38" s="1">
        <v>49.345999999999997</v>
      </c>
      <c r="AB38" s="1"/>
      <c r="AC38" s="1">
        <f t="shared" si="7"/>
        <v>164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32</v>
      </c>
      <c r="C39" s="1">
        <v>64.625</v>
      </c>
      <c r="D39" s="1">
        <v>17.747</v>
      </c>
      <c r="E39" s="1">
        <v>32.433</v>
      </c>
      <c r="F39" s="1">
        <v>41.991999999999997</v>
      </c>
      <c r="G39" s="6">
        <v>1</v>
      </c>
      <c r="H39" s="1">
        <v>45</v>
      </c>
      <c r="I39" s="1" t="s">
        <v>33</v>
      </c>
      <c r="J39" s="1">
        <v>39.04</v>
      </c>
      <c r="K39" s="1">
        <f t="shared" si="12"/>
        <v>-6.6069999999999993</v>
      </c>
      <c r="L39" s="1"/>
      <c r="M39" s="1"/>
      <c r="N39" s="1">
        <v>16.893000000000001</v>
      </c>
      <c r="O39" s="1"/>
      <c r="P39" s="1">
        <f t="shared" si="3"/>
        <v>6.4866000000000001</v>
      </c>
      <c r="Q39" s="5">
        <f t="shared" si="11"/>
        <v>12.467599999999997</v>
      </c>
      <c r="R39" s="5"/>
      <c r="S39" s="1"/>
      <c r="T39" s="1">
        <f t="shared" si="5"/>
        <v>10.999999999999998</v>
      </c>
      <c r="U39" s="1">
        <f t="shared" si="6"/>
        <v>9.0779453026238706</v>
      </c>
      <c r="V39" s="1">
        <v>6.2042000000000002</v>
      </c>
      <c r="W39" s="1">
        <v>8.2690000000000001</v>
      </c>
      <c r="X39" s="1">
        <v>7.9847999999999999</v>
      </c>
      <c r="Y39" s="1">
        <v>2.3062</v>
      </c>
      <c r="Z39" s="1">
        <v>0.43980000000000002</v>
      </c>
      <c r="AA39" s="1">
        <v>5.9219999999999997</v>
      </c>
      <c r="AB39" s="1"/>
      <c r="AC39" s="1">
        <f t="shared" si="7"/>
        <v>12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38</v>
      </c>
      <c r="C40" s="1">
        <v>926</v>
      </c>
      <c r="D40" s="1">
        <v>504</v>
      </c>
      <c r="E40" s="1">
        <v>670</v>
      </c>
      <c r="F40" s="1">
        <v>638</v>
      </c>
      <c r="G40" s="6">
        <v>0.4</v>
      </c>
      <c r="H40" s="1">
        <v>45</v>
      </c>
      <c r="I40" s="1" t="s">
        <v>33</v>
      </c>
      <c r="J40" s="1">
        <v>671</v>
      </c>
      <c r="K40" s="1">
        <f t="shared" si="12"/>
        <v>-1</v>
      </c>
      <c r="L40" s="1"/>
      <c r="M40" s="1"/>
      <c r="N40" s="1">
        <v>411.10000000000008</v>
      </c>
      <c r="O40" s="1">
        <v>100.89999999999991</v>
      </c>
      <c r="P40" s="1">
        <f t="shared" si="3"/>
        <v>134</v>
      </c>
      <c r="Q40" s="5">
        <f t="shared" si="11"/>
        <v>324</v>
      </c>
      <c r="R40" s="5"/>
      <c r="S40" s="1"/>
      <c r="T40" s="1">
        <f t="shared" si="5"/>
        <v>11</v>
      </c>
      <c r="U40" s="1">
        <f t="shared" si="6"/>
        <v>8.5820895522388057</v>
      </c>
      <c r="V40" s="1">
        <v>128.6</v>
      </c>
      <c r="W40" s="1">
        <v>142.6</v>
      </c>
      <c r="X40" s="1">
        <v>142</v>
      </c>
      <c r="Y40" s="1">
        <v>138.4</v>
      </c>
      <c r="Z40" s="1">
        <v>140</v>
      </c>
      <c r="AA40" s="1">
        <v>161.80000000000001</v>
      </c>
      <c r="AB40" s="1"/>
      <c r="AC40" s="1">
        <f t="shared" si="7"/>
        <v>130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38</v>
      </c>
      <c r="C41" s="1">
        <v>89</v>
      </c>
      <c r="D41" s="1">
        <v>20</v>
      </c>
      <c r="E41" s="1">
        <v>37</v>
      </c>
      <c r="F41" s="1">
        <v>57</v>
      </c>
      <c r="G41" s="6">
        <v>0.45</v>
      </c>
      <c r="H41" s="1">
        <v>50</v>
      </c>
      <c r="I41" s="1" t="s">
        <v>33</v>
      </c>
      <c r="J41" s="1">
        <v>41</v>
      </c>
      <c r="K41" s="1">
        <f t="shared" si="12"/>
        <v>-4</v>
      </c>
      <c r="L41" s="1"/>
      <c r="M41" s="1"/>
      <c r="N41" s="1">
        <v>34</v>
      </c>
      <c r="O41" s="1">
        <v>30</v>
      </c>
      <c r="P41" s="1">
        <f t="shared" si="3"/>
        <v>7.4</v>
      </c>
      <c r="Q41" s="5"/>
      <c r="R41" s="5"/>
      <c r="S41" s="1"/>
      <c r="T41" s="1">
        <f t="shared" si="5"/>
        <v>16.351351351351351</v>
      </c>
      <c r="U41" s="1">
        <f t="shared" si="6"/>
        <v>16.351351351351351</v>
      </c>
      <c r="V41" s="1">
        <v>11.4</v>
      </c>
      <c r="W41" s="1">
        <v>11.2</v>
      </c>
      <c r="X41" s="1">
        <v>9.6</v>
      </c>
      <c r="Y41" s="1">
        <v>10.8</v>
      </c>
      <c r="Z41" s="1">
        <v>11.2</v>
      </c>
      <c r="AA41" s="1">
        <v>7.6</v>
      </c>
      <c r="AB41" s="1"/>
      <c r="AC41" s="1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38</v>
      </c>
      <c r="C42" s="1">
        <v>926</v>
      </c>
      <c r="D42" s="1">
        <v>324</v>
      </c>
      <c r="E42" s="1">
        <v>663</v>
      </c>
      <c r="F42" s="1">
        <v>480</v>
      </c>
      <c r="G42" s="6">
        <v>0.4</v>
      </c>
      <c r="H42" s="1">
        <v>45</v>
      </c>
      <c r="I42" s="1" t="s">
        <v>33</v>
      </c>
      <c r="J42" s="1">
        <v>661</v>
      </c>
      <c r="K42" s="1">
        <f t="shared" si="12"/>
        <v>2</v>
      </c>
      <c r="L42" s="1"/>
      <c r="M42" s="1"/>
      <c r="N42" s="1">
        <v>382.69999999999959</v>
      </c>
      <c r="O42" s="1">
        <v>239.30000000000041</v>
      </c>
      <c r="P42" s="1">
        <f t="shared" si="3"/>
        <v>132.6</v>
      </c>
      <c r="Q42" s="5">
        <f t="shared" si="11"/>
        <v>356.59999999999991</v>
      </c>
      <c r="R42" s="5"/>
      <c r="S42" s="1"/>
      <c r="T42" s="1">
        <f t="shared" si="5"/>
        <v>11</v>
      </c>
      <c r="U42" s="1">
        <f t="shared" si="6"/>
        <v>8.3107088989441937</v>
      </c>
      <c r="V42" s="1">
        <v>124.6</v>
      </c>
      <c r="W42" s="1">
        <v>125</v>
      </c>
      <c r="X42" s="1">
        <v>123</v>
      </c>
      <c r="Y42" s="1">
        <v>129.6</v>
      </c>
      <c r="Z42" s="1">
        <v>130</v>
      </c>
      <c r="AA42" s="1">
        <v>143</v>
      </c>
      <c r="AB42" s="1"/>
      <c r="AC42" s="1">
        <f t="shared" si="7"/>
        <v>143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32</v>
      </c>
      <c r="C43" s="1">
        <v>84.908000000000001</v>
      </c>
      <c r="D43" s="1"/>
      <c r="E43" s="1">
        <v>29.741</v>
      </c>
      <c r="F43" s="1">
        <v>16.579999999999998</v>
      </c>
      <c r="G43" s="6">
        <v>1</v>
      </c>
      <c r="H43" s="1">
        <v>45</v>
      </c>
      <c r="I43" s="1" t="s">
        <v>33</v>
      </c>
      <c r="J43" s="1">
        <v>28.193999999999999</v>
      </c>
      <c r="K43" s="1">
        <f t="shared" si="12"/>
        <v>1.5470000000000006</v>
      </c>
      <c r="L43" s="1"/>
      <c r="M43" s="1"/>
      <c r="N43" s="1"/>
      <c r="O43" s="1">
        <v>44.994999999999997</v>
      </c>
      <c r="P43" s="1">
        <f t="shared" si="3"/>
        <v>5.9481999999999999</v>
      </c>
      <c r="Q43" s="5">
        <v>10</v>
      </c>
      <c r="R43" s="5"/>
      <c r="S43" s="1"/>
      <c r="T43" s="1">
        <f t="shared" si="5"/>
        <v>12.033052015735851</v>
      </c>
      <c r="U43" s="1">
        <f t="shared" si="6"/>
        <v>10.351871154298779</v>
      </c>
      <c r="V43" s="1">
        <v>6.9931999999999999</v>
      </c>
      <c r="W43" s="1">
        <v>5.2906000000000004</v>
      </c>
      <c r="X43" s="1">
        <v>3.1674000000000002</v>
      </c>
      <c r="Y43" s="1">
        <v>6.6346000000000007</v>
      </c>
      <c r="Z43" s="1">
        <v>6.0414000000000003</v>
      </c>
      <c r="AA43" s="1">
        <v>3.43</v>
      </c>
      <c r="AB43" s="1"/>
      <c r="AC43" s="1">
        <f t="shared" si="7"/>
        <v>10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38</v>
      </c>
      <c r="C44" s="1">
        <v>13</v>
      </c>
      <c r="D44" s="1">
        <v>60</v>
      </c>
      <c r="E44" s="1">
        <v>13</v>
      </c>
      <c r="F44" s="1">
        <v>57</v>
      </c>
      <c r="G44" s="6">
        <v>0.45</v>
      </c>
      <c r="H44" s="1">
        <v>45</v>
      </c>
      <c r="I44" s="1" t="s">
        <v>33</v>
      </c>
      <c r="J44" s="1">
        <v>18</v>
      </c>
      <c r="K44" s="1">
        <f t="shared" si="12"/>
        <v>-5</v>
      </c>
      <c r="L44" s="1"/>
      <c r="M44" s="1"/>
      <c r="N44" s="1">
        <v>33.59999999999998</v>
      </c>
      <c r="O44" s="1"/>
      <c r="P44" s="1">
        <f t="shared" si="3"/>
        <v>2.6</v>
      </c>
      <c r="Q44" s="5"/>
      <c r="R44" s="5"/>
      <c r="S44" s="1"/>
      <c r="T44" s="1">
        <f t="shared" si="5"/>
        <v>34.84615384615384</v>
      </c>
      <c r="U44" s="1">
        <f t="shared" si="6"/>
        <v>34.84615384615384</v>
      </c>
      <c r="V44" s="1">
        <v>2</v>
      </c>
      <c r="W44" s="1">
        <v>9.1999999999999993</v>
      </c>
      <c r="X44" s="1">
        <v>9.8000000000000007</v>
      </c>
      <c r="Y44" s="1">
        <v>4</v>
      </c>
      <c r="Z44" s="1">
        <v>4.2</v>
      </c>
      <c r="AA44" s="1">
        <v>6.8</v>
      </c>
      <c r="AB44" s="16" t="s">
        <v>44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38</v>
      </c>
      <c r="C45" s="1">
        <v>83</v>
      </c>
      <c r="D45" s="1"/>
      <c r="E45" s="1">
        <v>44</v>
      </c>
      <c r="F45" s="1">
        <v>-2</v>
      </c>
      <c r="G45" s="6">
        <v>0.35</v>
      </c>
      <c r="H45" s="1">
        <v>40</v>
      </c>
      <c r="I45" s="1" t="s">
        <v>33</v>
      </c>
      <c r="J45" s="1">
        <v>44</v>
      </c>
      <c r="K45" s="1">
        <f t="shared" si="12"/>
        <v>0</v>
      </c>
      <c r="L45" s="1"/>
      <c r="M45" s="1"/>
      <c r="N45" s="1">
        <v>55</v>
      </c>
      <c r="O45" s="1">
        <v>57</v>
      </c>
      <c r="P45" s="1">
        <f t="shared" si="3"/>
        <v>8.8000000000000007</v>
      </c>
      <c r="Q45" s="5"/>
      <c r="R45" s="5"/>
      <c r="S45" s="1"/>
      <c r="T45" s="1">
        <f t="shared" si="5"/>
        <v>12.499999999999998</v>
      </c>
      <c r="U45" s="1">
        <f t="shared" si="6"/>
        <v>12.499999999999998</v>
      </c>
      <c r="V45" s="1">
        <v>11.2</v>
      </c>
      <c r="W45" s="1">
        <v>11</v>
      </c>
      <c r="X45" s="1">
        <v>8.4</v>
      </c>
      <c r="Y45" s="1">
        <v>11</v>
      </c>
      <c r="Z45" s="1">
        <v>11.2</v>
      </c>
      <c r="AA45" s="1">
        <v>2.6</v>
      </c>
      <c r="AB45" s="1"/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32</v>
      </c>
      <c r="C46" s="1">
        <v>118.133</v>
      </c>
      <c r="D46" s="1">
        <v>38.338999999999999</v>
      </c>
      <c r="E46" s="1">
        <v>101.38</v>
      </c>
      <c r="F46" s="1">
        <v>30.719000000000001</v>
      </c>
      <c r="G46" s="6">
        <v>1</v>
      </c>
      <c r="H46" s="1">
        <v>40</v>
      </c>
      <c r="I46" s="1" t="s">
        <v>33</v>
      </c>
      <c r="J46" s="1">
        <v>104.568</v>
      </c>
      <c r="K46" s="1">
        <f t="shared" si="12"/>
        <v>-3.1880000000000024</v>
      </c>
      <c r="L46" s="1"/>
      <c r="M46" s="1"/>
      <c r="N46" s="1">
        <v>83.435000000000016</v>
      </c>
      <c r="O46" s="1">
        <v>83.878999999999991</v>
      </c>
      <c r="P46" s="1">
        <f t="shared" si="3"/>
        <v>20.276</v>
      </c>
      <c r="Q46" s="5">
        <f t="shared" si="11"/>
        <v>25.002999999999993</v>
      </c>
      <c r="R46" s="5"/>
      <c r="S46" s="1"/>
      <c r="T46" s="1">
        <f t="shared" si="5"/>
        <v>11</v>
      </c>
      <c r="U46" s="1">
        <f t="shared" si="6"/>
        <v>9.7668672321957004</v>
      </c>
      <c r="V46" s="1">
        <v>21.300999999999998</v>
      </c>
      <c r="W46" s="1">
        <v>19.484000000000002</v>
      </c>
      <c r="X46" s="1">
        <v>15.4566</v>
      </c>
      <c r="Y46" s="1">
        <v>15.970599999999999</v>
      </c>
      <c r="Z46" s="1">
        <v>18.535599999999999</v>
      </c>
      <c r="AA46" s="1">
        <v>17.659600000000001</v>
      </c>
      <c r="AB46" s="1"/>
      <c r="AC46" s="1">
        <f t="shared" si="7"/>
        <v>25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38</v>
      </c>
      <c r="C47" s="1">
        <v>411</v>
      </c>
      <c r="D47" s="1">
        <v>6</v>
      </c>
      <c r="E47" s="1">
        <v>193</v>
      </c>
      <c r="F47" s="1">
        <v>207</v>
      </c>
      <c r="G47" s="6">
        <v>0.4</v>
      </c>
      <c r="H47" s="1">
        <v>40</v>
      </c>
      <c r="I47" s="1" t="s">
        <v>33</v>
      </c>
      <c r="J47" s="1">
        <v>203</v>
      </c>
      <c r="K47" s="1">
        <f t="shared" si="12"/>
        <v>-10</v>
      </c>
      <c r="L47" s="1"/>
      <c r="M47" s="1"/>
      <c r="N47" s="1">
        <v>28.799999999999951</v>
      </c>
      <c r="O47" s="1">
        <v>28.200000000000049</v>
      </c>
      <c r="P47" s="1">
        <f t="shared" si="3"/>
        <v>38.6</v>
      </c>
      <c r="Q47" s="5">
        <f t="shared" si="11"/>
        <v>160.60000000000002</v>
      </c>
      <c r="R47" s="5"/>
      <c r="S47" s="1"/>
      <c r="T47" s="1">
        <f t="shared" si="5"/>
        <v>11</v>
      </c>
      <c r="U47" s="1">
        <f t="shared" si="6"/>
        <v>6.8393782383419683</v>
      </c>
      <c r="V47" s="1">
        <v>31.2</v>
      </c>
      <c r="W47" s="1">
        <v>38.799999999999997</v>
      </c>
      <c r="X47" s="1">
        <v>40.200000000000003</v>
      </c>
      <c r="Y47" s="1">
        <v>54</v>
      </c>
      <c r="Z47" s="1">
        <v>57.8</v>
      </c>
      <c r="AA47" s="1">
        <v>45.6</v>
      </c>
      <c r="AB47" s="1"/>
      <c r="AC47" s="1">
        <f t="shared" si="7"/>
        <v>64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38</v>
      </c>
      <c r="C48" s="1">
        <v>413</v>
      </c>
      <c r="D48" s="1">
        <v>183</v>
      </c>
      <c r="E48" s="1">
        <v>207</v>
      </c>
      <c r="F48" s="1">
        <v>331</v>
      </c>
      <c r="G48" s="6">
        <v>0.4</v>
      </c>
      <c r="H48" s="1">
        <v>45</v>
      </c>
      <c r="I48" s="1" t="s">
        <v>33</v>
      </c>
      <c r="J48" s="1">
        <v>208</v>
      </c>
      <c r="K48" s="1">
        <f t="shared" si="12"/>
        <v>-1</v>
      </c>
      <c r="L48" s="1"/>
      <c r="M48" s="1"/>
      <c r="N48" s="1">
        <v>74.199999999999989</v>
      </c>
      <c r="O48" s="1"/>
      <c r="P48" s="1">
        <f t="shared" si="3"/>
        <v>41.4</v>
      </c>
      <c r="Q48" s="5">
        <f t="shared" si="11"/>
        <v>50.199999999999989</v>
      </c>
      <c r="R48" s="5"/>
      <c r="S48" s="1"/>
      <c r="T48" s="1">
        <f t="shared" si="5"/>
        <v>11</v>
      </c>
      <c r="U48" s="1">
        <f t="shared" si="6"/>
        <v>9.7874396135265709</v>
      </c>
      <c r="V48" s="1">
        <v>34.799999999999997</v>
      </c>
      <c r="W48" s="1">
        <v>56</v>
      </c>
      <c r="X48" s="1">
        <v>56.4</v>
      </c>
      <c r="Y48" s="1">
        <v>61.2</v>
      </c>
      <c r="Z48" s="1">
        <v>65</v>
      </c>
      <c r="AA48" s="1">
        <v>62.4</v>
      </c>
      <c r="AB48" s="1"/>
      <c r="AC48" s="1">
        <f t="shared" si="7"/>
        <v>20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32</v>
      </c>
      <c r="C49" s="1">
        <v>70.075999999999993</v>
      </c>
      <c r="D49" s="1">
        <v>107.437</v>
      </c>
      <c r="E49" s="1">
        <v>73.364999999999995</v>
      </c>
      <c r="F49" s="1">
        <v>62.917999999999999</v>
      </c>
      <c r="G49" s="6">
        <v>1</v>
      </c>
      <c r="H49" s="1">
        <v>40</v>
      </c>
      <c r="I49" s="1" t="s">
        <v>33</v>
      </c>
      <c r="J49" s="1">
        <v>81.822999999999993</v>
      </c>
      <c r="K49" s="1">
        <f t="shared" si="12"/>
        <v>-8.4579999999999984</v>
      </c>
      <c r="L49" s="1"/>
      <c r="M49" s="1"/>
      <c r="N49" s="1">
        <v>91.881999999999962</v>
      </c>
      <c r="O49" s="1"/>
      <c r="P49" s="1">
        <f t="shared" si="3"/>
        <v>14.672999999999998</v>
      </c>
      <c r="Q49" s="5">
        <v>10</v>
      </c>
      <c r="R49" s="5"/>
      <c r="S49" s="1"/>
      <c r="T49" s="1">
        <f t="shared" si="5"/>
        <v>11.23151366455394</v>
      </c>
      <c r="U49" s="1">
        <f t="shared" si="6"/>
        <v>10.549989777141686</v>
      </c>
      <c r="V49" s="1">
        <v>15.417</v>
      </c>
      <c r="W49" s="1">
        <v>21.893999999999998</v>
      </c>
      <c r="X49" s="1">
        <v>17.4192</v>
      </c>
      <c r="Y49" s="1">
        <v>13.1394</v>
      </c>
      <c r="Z49" s="1">
        <v>15.5724</v>
      </c>
      <c r="AA49" s="1">
        <v>17.017399999999999</v>
      </c>
      <c r="AB49" s="1"/>
      <c r="AC49" s="1">
        <f t="shared" si="7"/>
        <v>10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38</v>
      </c>
      <c r="C50" s="1">
        <v>97</v>
      </c>
      <c r="D50" s="1"/>
      <c r="E50" s="1">
        <v>62</v>
      </c>
      <c r="F50" s="1">
        <v>19</v>
      </c>
      <c r="G50" s="6">
        <v>0.35</v>
      </c>
      <c r="H50" s="1">
        <v>40</v>
      </c>
      <c r="I50" s="1" t="s">
        <v>33</v>
      </c>
      <c r="J50" s="1">
        <v>61</v>
      </c>
      <c r="K50" s="1">
        <f t="shared" si="12"/>
        <v>1</v>
      </c>
      <c r="L50" s="1"/>
      <c r="M50" s="1"/>
      <c r="N50" s="1">
        <v>44</v>
      </c>
      <c r="O50" s="1">
        <v>49</v>
      </c>
      <c r="P50" s="1">
        <f t="shared" si="3"/>
        <v>12.4</v>
      </c>
      <c r="Q50" s="5">
        <f t="shared" si="11"/>
        <v>24.400000000000006</v>
      </c>
      <c r="R50" s="5"/>
      <c r="S50" s="1"/>
      <c r="T50" s="1">
        <f t="shared" si="5"/>
        <v>11</v>
      </c>
      <c r="U50" s="1">
        <f t="shared" si="6"/>
        <v>9.0322580645161281</v>
      </c>
      <c r="V50" s="1">
        <v>12.6</v>
      </c>
      <c r="W50" s="1">
        <v>11</v>
      </c>
      <c r="X50" s="1">
        <v>8.6</v>
      </c>
      <c r="Y50" s="1">
        <v>10.199999999999999</v>
      </c>
      <c r="Z50" s="1">
        <v>13</v>
      </c>
      <c r="AA50" s="1">
        <v>12</v>
      </c>
      <c r="AB50" s="1"/>
      <c r="AC50" s="1">
        <f t="shared" si="7"/>
        <v>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38</v>
      </c>
      <c r="C51" s="1">
        <v>838</v>
      </c>
      <c r="D51" s="1">
        <v>212</v>
      </c>
      <c r="E51" s="1">
        <v>512</v>
      </c>
      <c r="F51" s="1">
        <v>449</v>
      </c>
      <c r="G51" s="6">
        <v>0.4</v>
      </c>
      <c r="H51" s="1">
        <v>40</v>
      </c>
      <c r="I51" s="1" t="s">
        <v>33</v>
      </c>
      <c r="J51" s="1">
        <v>513</v>
      </c>
      <c r="K51" s="1">
        <f t="shared" si="12"/>
        <v>-1</v>
      </c>
      <c r="L51" s="1"/>
      <c r="M51" s="1"/>
      <c r="N51" s="1">
        <v>289.59999999999968</v>
      </c>
      <c r="O51" s="1">
        <v>97.400000000000318</v>
      </c>
      <c r="P51" s="1">
        <f t="shared" si="3"/>
        <v>102.4</v>
      </c>
      <c r="Q51" s="5">
        <f t="shared" si="11"/>
        <v>290.40000000000009</v>
      </c>
      <c r="R51" s="5"/>
      <c r="S51" s="1"/>
      <c r="T51" s="1">
        <f t="shared" si="5"/>
        <v>11</v>
      </c>
      <c r="U51" s="1">
        <f t="shared" si="6"/>
        <v>8.1640625</v>
      </c>
      <c r="V51" s="1">
        <v>95.2</v>
      </c>
      <c r="W51" s="1">
        <v>103.6</v>
      </c>
      <c r="X51" s="1">
        <v>104.2</v>
      </c>
      <c r="Y51" s="1">
        <v>114.8</v>
      </c>
      <c r="Z51" s="1">
        <v>121</v>
      </c>
      <c r="AA51" s="1">
        <v>117.6</v>
      </c>
      <c r="AB51" s="1"/>
      <c r="AC51" s="1">
        <f t="shared" si="7"/>
        <v>116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32</v>
      </c>
      <c r="C52" s="1">
        <v>153.28899999999999</v>
      </c>
      <c r="D52" s="1"/>
      <c r="E52" s="1">
        <v>79.341999999999999</v>
      </c>
      <c r="F52" s="1">
        <v>57.857999999999997</v>
      </c>
      <c r="G52" s="6">
        <v>1</v>
      </c>
      <c r="H52" s="1">
        <v>50</v>
      </c>
      <c r="I52" s="1" t="s">
        <v>33</v>
      </c>
      <c r="J52" s="1">
        <v>76.328000000000003</v>
      </c>
      <c r="K52" s="1">
        <f t="shared" si="12"/>
        <v>3.0139999999999958</v>
      </c>
      <c r="L52" s="1"/>
      <c r="M52" s="1"/>
      <c r="N52" s="1">
        <v>33.940199999999997</v>
      </c>
      <c r="O52" s="1">
        <v>55.927799999999998</v>
      </c>
      <c r="P52" s="1">
        <f t="shared" si="3"/>
        <v>15.868399999999999</v>
      </c>
      <c r="Q52" s="5">
        <f t="shared" si="11"/>
        <v>26.826400000000014</v>
      </c>
      <c r="R52" s="5"/>
      <c r="S52" s="1"/>
      <c r="T52" s="1">
        <f t="shared" si="5"/>
        <v>11</v>
      </c>
      <c r="U52" s="1">
        <f t="shared" si="6"/>
        <v>9.3094451866602803</v>
      </c>
      <c r="V52" s="1">
        <v>16.115600000000001</v>
      </c>
      <c r="W52" s="1">
        <v>15.558199999999999</v>
      </c>
      <c r="X52" s="1">
        <v>13.707000000000001</v>
      </c>
      <c r="Y52" s="1">
        <v>16.8628</v>
      </c>
      <c r="Z52" s="1">
        <v>17.144400000000001</v>
      </c>
      <c r="AA52" s="1">
        <v>11.061199999999999</v>
      </c>
      <c r="AB52" s="1"/>
      <c r="AC52" s="1">
        <f t="shared" si="7"/>
        <v>27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290.33999999999997</v>
      </c>
      <c r="D53" s="1"/>
      <c r="E53" s="1">
        <v>112.268</v>
      </c>
      <c r="F53" s="1">
        <v>149.416</v>
      </c>
      <c r="G53" s="6">
        <v>1</v>
      </c>
      <c r="H53" s="1">
        <v>50</v>
      </c>
      <c r="I53" s="1" t="s">
        <v>33</v>
      </c>
      <c r="J53" s="1">
        <v>115.673</v>
      </c>
      <c r="K53" s="1">
        <f t="shared" si="12"/>
        <v>-3.4050000000000011</v>
      </c>
      <c r="L53" s="1"/>
      <c r="M53" s="1"/>
      <c r="N53" s="1"/>
      <c r="O53" s="1">
        <v>63.470999999999947</v>
      </c>
      <c r="P53" s="1">
        <f t="shared" si="3"/>
        <v>22.453600000000002</v>
      </c>
      <c r="Q53" s="5">
        <f t="shared" si="11"/>
        <v>34.102600000000081</v>
      </c>
      <c r="R53" s="5"/>
      <c r="S53" s="1"/>
      <c r="T53" s="1">
        <f t="shared" si="5"/>
        <v>11</v>
      </c>
      <c r="U53" s="1">
        <f t="shared" si="6"/>
        <v>9.4811967791356366</v>
      </c>
      <c r="V53" s="1">
        <v>23.040800000000001</v>
      </c>
      <c r="W53" s="1">
        <v>19.191800000000001</v>
      </c>
      <c r="X53" s="1">
        <v>19.343</v>
      </c>
      <c r="Y53" s="1">
        <v>29.413399999999999</v>
      </c>
      <c r="Z53" s="1">
        <v>27.962599999999998</v>
      </c>
      <c r="AA53" s="1">
        <v>23.428000000000001</v>
      </c>
      <c r="AB53" s="1"/>
      <c r="AC53" s="1">
        <f t="shared" si="7"/>
        <v>34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32</v>
      </c>
      <c r="C54" s="1">
        <v>39.481000000000002</v>
      </c>
      <c r="D54" s="1"/>
      <c r="E54" s="1">
        <v>31.463999999999999</v>
      </c>
      <c r="F54" s="1">
        <v>-0.13200000000000001</v>
      </c>
      <c r="G54" s="6">
        <v>1</v>
      </c>
      <c r="H54" s="1">
        <v>40</v>
      </c>
      <c r="I54" s="1" t="s">
        <v>33</v>
      </c>
      <c r="J54" s="1">
        <v>33.734000000000002</v>
      </c>
      <c r="K54" s="1">
        <f t="shared" si="12"/>
        <v>-2.2700000000000031</v>
      </c>
      <c r="L54" s="1"/>
      <c r="M54" s="1"/>
      <c r="N54" s="1">
        <v>15.33</v>
      </c>
      <c r="O54" s="1">
        <v>39.557000000000002</v>
      </c>
      <c r="P54" s="1">
        <f t="shared" si="3"/>
        <v>6.2927999999999997</v>
      </c>
      <c r="Q54" s="5">
        <f t="shared" si="11"/>
        <v>14.465799999999994</v>
      </c>
      <c r="R54" s="5"/>
      <c r="S54" s="1"/>
      <c r="T54" s="1">
        <f t="shared" si="5"/>
        <v>11</v>
      </c>
      <c r="U54" s="1">
        <f t="shared" si="6"/>
        <v>8.7012140859394869</v>
      </c>
      <c r="V54" s="1">
        <v>6.2911999999999999</v>
      </c>
      <c r="W54" s="1">
        <v>4.242</v>
      </c>
      <c r="X54" s="1">
        <v>2.6122000000000001</v>
      </c>
      <c r="Y54" s="1">
        <v>1.9867999999999999</v>
      </c>
      <c r="Z54" s="1">
        <v>2.5952000000000002</v>
      </c>
      <c r="AA54" s="1">
        <v>3.6663999999999999</v>
      </c>
      <c r="AB54" s="1"/>
      <c r="AC54" s="1">
        <f t="shared" si="7"/>
        <v>14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307.71699999999998</v>
      </c>
      <c r="D55" s="1">
        <v>46.536000000000001</v>
      </c>
      <c r="E55" s="1">
        <v>185.559</v>
      </c>
      <c r="F55" s="1">
        <v>149.87</v>
      </c>
      <c r="G55" s="6">
        <v>1</v>
      </c>
      <c r="H55" s="1">
        <v>40</v>
      </c>
      <c r="I55" s="1" t="s">
        <v>91</v>
      </c>
      <c r="J55" s="1">
        <v>180.67599999999999</v>
      </c>
      <c r="K55" s="1">
        <f t="shared" si="12"/>
        <v>4.8830000000000098</v>
      </c>
      <c r="L55" s="1"/>
      <c r="M55" s="1"/>
      <c r="N55" s="1">
        <v>79.587999999999965</v>
      </c>
      <c r="O55" s="1"/>
      <c r="P55" s="1">
        <f t="shared" si="3"/>
        <v>37.111800000000002</v>
      </c>
      <c r="Q55" s="5">
        <f t="shared" si="11"/>
        <v>178.77180000000004</v>
      </c>
      <c r="R55" s="5"/>
      <c r="S55" s="1"/>
      <c r="T55" s="1">
        <f t="shared" si="5"/>
        <v>11</v>
      </c>
      <c r="U55" s="1">
        <f t="shared" si="6"/>
        <v>6.1828852278790025</v>
      </c>
      <c r="V55" s="1">
        <v>28.7318</v>
      </c>
      <c r="W55" s="1">
        <v>36.451999999999998</v>
      </c>
      <c r="X55" s="1">
        <v>34.020800000000001</v>
      </c>
      <c r="Y55" s="1">
        <v>30.7302</v>
      </c>
      <c r="Z55" s="1">
        <v>30.197800000000001</v>
      </c>
      <c r="AA55" s="1">
        <v>29.593800000000002</v>
      </c>
      <c r="AB55" s="1"/>
      <c r="AC55" s="1">
        <f t="shared" si="7"/>
        <v>179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92</v>
      </c>
      <c r="B56" s="13" t="s">
        <v>32</v>
      </c>
      <c r="C56" s="13"/>
      <c r="D56" s="13"/>
      <c r="E56" s="13"/>
      <c r="F56" s="13"/>
      <c r="G56" s="14">
        <v>0</v>
      </c>
      <c r="H56" s="13">
        <v>40</v>
      </c>
      <c r="I56" s="13" t="s">
        <v>33</v>
      </c>
      <c r="J56" s="13"/>
      <c r="K56" s="13">
        <f t="shared" si="12"/>
        <v>0</v>
      </c>
      <c r="L56" s="13"/>
      <c r="M56" s="13"/>
      <c r="N56" s="13"/>
      <c r="O56" s="13"/>
      <c r="P56" s="13">
        <f t="shared" si="3"/>
        <v>0</v>
      </c>
      <c r="Q56" s="15"/>
      <c r="R56" s="15"/>
      <c r="S56" s="13"/>
      <c r="T56" s="13" t="e">
        <f t="shared" si="5"/>
        <v>#DIV/0!</v>
      </c>
      <c r="U56" s="13" t="e">
        <f t="shared" si="6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 t="s">
        <v>63</v>
      </c>
      <c r="AC56" s="13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38</v>
      </c>
      <c r="C57" s="1">
        <v>82</v>
      </c>
      <c r="D57" s="1">
        <v>20</v>
      </c>
      <c r="E57" s="1">
        <v>41</v>
      </c>
      <c r="F57" s="1">
        <v>52</v>
      </c>
      <c r="G57" s="6">
        <v>0.45</v>
      </c>
      <c r="H57" s="1">
        <v>50</v>
      </c>
      <c r="I57" s="1" t="s">
        <v>33</v>
      </c>
      <c r="J57" s="1">
        <v>39</v>
      </c>
      <c r="K57" s="1">
        <f t="shared" si="12"/>
        <v>2</v>
      </c>
      <c r="L57" s="1"/>
      <c r="M57" s="1"/>
      <c r="N57" s="1">
        <v>10</v>
      </c>
      <c r="O57" s="1">
        <v>22</v>
      </c>
      <c r="P57" s="1">
        <f t="shared" si="3"/>
        <v>8.1999999999999993</v>
      </c>
      <c r="Q57" s="5">
        <v>10</v>
      </c>
      <c r="R57" s="5"/>
      <c r="S57" s="1"/>
      <c r="T57" s="1">
        <f t="shared" si="5"/>
        <v>11.463414634146343</v>
      </c>
      <c r="U57" s="1">
        <f t="shared" si="6"/>
        <v>10.24390243902439</v>
      </c>
      <c r="V57" s="1">
        <v>8.8000000000000007</v>
      </c>
      <c r="W57" s="1">
        <v>9.1999999999999993</v>
      </c>
      <c r="X57" s="1">
        <v>9.1999999999999993</v>
      </c>
      <c r="Y57" s="1">
        <v>8.6</v>
      </c>
      <c r="Z57" s="1">
        <v>8.6</v>
      </c>
      <c r="AA57" s="1">
        <v>11</v>
      </c>
      <c r="AB57" s="1"/>
      <c r="AC57" s="1">
        <f t="shared" si="7"/>
        <v>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32</v>
      </c>
      <c r="C58" s="1">
        <v>71.522999999999996</v>
      </c>
      <c r="D58" s="1"/>
      <c r="E58" s="1">
        <v>40.578000000000003</v>
      </c>
      <c r="F58" s="1">
        <v>-0.53400000000000003</v>
      </c>
      <c r="G58" s="6">
        <v>1</v>
      </c>
      <c r="H58" s="1">
        <v>40</v>
      </c>
      <c r="I58" s="1" t="s">
        <v>33</v>
      </c>
      <c r="J58" s="1">
        <v>36.850999999999999</v>
      </c>
      <c r="K58" s="1">
        <f t="shared" si="12"/>
        <v>3.7270000000000039</v>
      </c>
      <c r="L58" s="1"/>
      <c r="M58" s="1"/>
      <c r="N58" s="1"/>
      <c r="O58" s="1">
        <v>74.359200000000001</v>
      </c>
      <c r="P58" s="1">
        <f t="shared" si="3"/>
        <v>8.1156000000000006</v>
      </c>
      <c r="Q58" s="5">
        <f t="shared" ref="Q58:Q60" si="13">11*P58-O58-N58-F58</f>
        <v>15.446400000000006</v>
      </c>
      <c r="R58" s="5"/>
      <c r="S58" s="1"/>
      <c r="T58" s="1">
        <f t="shared" si="5"/>
        <v>11</v>
      </c>
      <c r="U58" s="1">
        <f t="shared" si="6"/>
        <v>9.0967026467543981</v>
      </c>
      <c r="V58" s="1">
        <v>9.2477999999999998</v>
      </c>
      <c r="W58" s="1">
        <v>4.3634000000000004</v>
      </c>
      <c r="X58" s="1">
        <v>1.6202000000000001</v>
      </c>
      <c r="Y58" s="1">
        <v>6.7539999999999996</v>
      </c>
      <c r="Z58" s="1">
        <v>6.2412000000000001</v>
      </c>
      <c r="AA58" s="1">
        <v>2.4287999999999998</v>
      </c>
      <c r="AB58" s="1"/>
      <c r="AC58" s="1">
        <f t="shared" si="7"/>
        <v>15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38</v>
      </c>
      <c r="C59" s="1">
        <v>244</v>
      </c>
      <c r="D59" s="1">
        <v>13</v>
      </c>
      <c r="E59" s="1">
        <v>48</v>
      </c>
      <c r="F59" s="1">
        <v>12</v>
      </c>
      <c r="G59" s="6">
        <v>0.4</v>
      </c>
      <c r="H59" s="1">
        <v>40</v>
      </c>
      <c r="I59" s="1" t="s">
        <v>33</v>
      </c>
      <c r="J59" s="1">
        <v>119</v>
      </c>
      <c r="K59" s="1">
        <f t="shared" si="12"/>
        <v>-71</v>
      </c>
      <c r="L59" s="1"/>
      <c r="M59" s="1"/>
      <c r="N59" s="1">
        <v>440.2</v>
      </c>
      <c r="O59" s="1">
        <v>35.800000000000011</v>
      </c>
      <c r="P59" s="1">
        <f t="shared" si="3"/>
        <v>9.6</v>
      </c>
      <c r="Q59" s="5"/>
      <c r="R59" s="5"/>
      <c r="S59" s="1"/>
      <c r="T59" s="1">
        <f t="shared" si="5"/>
        <v>50.833333333333336</v>
      </c>
      <c r="U59" s="1">
        <f t="shared" si="6"/>
        <v>50.833333333333336</v>
      </c>
      <c r="V59" s="1">
        <v>48.6</v>
      </c>
      <c r="W59" s="1">
        <v>53.8</v>
      </c>
      <c r="X59" s="1">
        <v>17.2</v>
      </c>
      <c r="Y59" s="1">
        <v>24</v>
      </c>
      <c r="Z59" s="1">
        <v>32</v>
      </c>
      <c r="AA59" s="1">
        <v>13.8</v>
      </c>
      <c r="AB59" s="1"/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38</v>
      </c>
      <c r="C60" s="1">
        <v>71</v>
      </c>
      <c r="D60" s="1">
        <v>132</v>
      </c>
      <c r="E60" s="1">
        <v>80</v>
      </c>
      <c r="F60" s="1">
        <v>102</v>
      </c>
      <c r="G60" s="6">
        <v>0.4</v>
      </c>
      <c r="H60" s="1">
        <v>40</v>
      </c>
      <c r="I60" s="1" t="s">
        <v>33</v>
      </c>
      <c r="J60" s="1">
        <v>124</v>
      </c>
      <c r="K60" s="1">
        <f t="shared" si="12"/>
        <v>-44</v>
      </c>
      <c r="L60" s="1"/>
      <c r="M60" s="1"/>
      <c r="N60" s="1">
        <v>49.199999999999989</v>
      </c>
      <c r="O60" s="1"/>
      <c r="P60" s="1">
        <f t="shared" si="3"/>
        <v>16</v>
      </c>
      <c r="Q60" s="5">
        <f t="shared" si="13"/>
        <v>24.800000000000011</v>
      </c>
      <c r="R60" s="5"/>
      <c r="S60" s="1"/>
      <c r="T60" s="1">
        <f t="shared" si="5"/>
        <v>11</v>
      </c>
      <c r="U60" s="1">
        <f t="shared" si="6"/>
        <v>9.4499999999999993</v>
      </c>
      <c r="V60" s="1">
        <v>12.8</v>
      </c>
      <c r="W60" s="1">
        <v>21.2</v>
      </c>
      <c r="X60" s="1">
        <v>19.399999999999999</v>
      </c>
      <c r="Y60" s="1">
        <v>13.8</v>
      </c>
      <c r="Z60" s="1">
        <v>19.600000000000001</v>
      </c>
      <c r="AA60" s="1">
        <v>26.8</v>
      </c>
      <c r="AB60" s="1"/>
      <c r="AC60" s="1">
        <f t="shared" si="7"/>
        <v>10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97</v>
      </c>
      <c r="B61" s="13" t="s">
        <v>32</v>
      </c>
      <c r="C61" s="13"/>
      <c r="D61" s="13"/>
      <c r="E61" s="13"/>
      <c r="F61" s="13"/>
      <c r="G61" s="14">
        <v>0</v>
      </c>
      <c r="H61" s="13">
        <v>55</v>
      </c>
      <c r="I61" s="13" t="s">
        <v>33</v>
      </c>
      <c r="J61" s="13">
        <v>8</v>
      </c>
      <c r="K61" s="13">
        <f t="shared" si="12"/>
        <v>-8</v>
      </c>
      <c r="L61" s="13"/>
      <c r="M61" s="13"/>
      <c r="N61" s="13"/>
      <c r="O61" s="13"/>
      <c r="P61" s="13">
        <f t="shared" si="3"/>
        <v>0</v>
      </c>
      <c r="Q61" s="15"/>
      <c r="R61" s="15"/>
      <c r="S61" s="13"/>
      <c r="T61" s="13" t="e">
        <f t="shared" si="5"/>
        <v>#DIV/0!</v>
      </c>
      <c r="U61" s="13" t="e">
        <f t="shared" si="6"/>
        <v>#DIV/0!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 t="s">
        <v>63</v>
      </c>
      <c r="AC61" s="13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32</v>
      </c>
      <c r="C62" s="1">
        <v>243.82900000000001</v>
      </c>
      <c r="D62" s="1">
        <v>1.5069999999999999</v>
      </c>
      <c r="E62" s="1">
        <v>119.309</v>
      </c>
      <c r="F62" s="1">
        <v>112.858</v>
      </c>
      <c r="G62" s="6">
        <v>1</v>
      </c>
      <c r="H62" s="1">
        <v>50</v>
      </c>
      <c r="I62" s="1" t="s">
        <v>33</v>
      </c>
      <c r="J62" s="1">
        <v>112.712</v>
      </c>
      <c r="K62" s="1">
        <f t="shared" si="12"/>
        <v>6.5969999999999942</v>
      </c>
      <c r="L62" s="1"/>
      <c r="M62" s="1"/>
      <c r="N62" s="1"/>
      <c r="O62" s="1">
        <v>87.322000000000003</v>
      </c>
      <c r="P62" s="1">
        <f t="shared" si="3"/>
        <v>23.861799999999999</v>
      </c>
      <c r="Q62" s="5">
        <f t="shared" ref="Q62:Q66" si="14">11*P62-O62-N62-F62</f>
        <v>62.299800000000005</v>
      </c>
      <c r="R62" s="5"/>
      <c r="S62" s="1"/>
      <c r="T62" s="1">
        <f t="shared" si="5"/>
        <v>11.000000000000002</v>
      </c>
      <c r="U62" s="1">
        <f t="shared" si="6"/>
        <v>8.3891408024541327</v>
      </c>
      <c r="V62" s="1">
        <v>22.159800000000001</v>
      </c>
      <c r="W62" s="1">
        <v>13.2578</v>
      </c>
      <c r="X62" s="1">
        <v>13.0892</v>
      </c>
      <c r="Y62" s="1">
        <v>23.934799999999999</v>
      </c>
      <c r="Z62" s="1">
        <v>24.951799999999999</v>
      </c>
      <c r="AA62" s="1">
        <v>25.858599999999999</v>
      </c>
      <c r="AB62" s="1"/>
      <c r="AC62" s="1">
        <f t="shared" si="7"/>
        <v>62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32</v>
      </c>
      <c r="C63" s="1">
        <v>82.713999999999999</v>
      </c>
      <c r="D63" s="1"/>
      <c r="E63" s="1">
        <v>39.258000000000003</v>
      </c>
      <c r="F63" s="1">
        <v>34.982999999999997</v>
      </c>
      <c r="G63" s="6">
        <v>1</v>
      </c>
      <c r="H63" s="1">
        <v>50</v>
      </c>
      <c r="I63" s="1" t="s">
        <v>33</v>
      </c>
      <c r="J63" s="1">
        <v>39.136000000000003</v>
      </c>
      <c r="K63" s="1">
        <f t="shared" si="12"/>
        <v>0.12199999999999989</v>
      </c>
      <c r="L63" s="1"/>
      <c r="M63" s="1"/>
      <c r="N63" s="1"/>
      <c r="O63" s="1">
        <v>36.980699999999992</v>
      </c>
      <c r="P63" s="1">
        <f t="shared" si="3"/>
        <v>7.8516000000000004</v>
      </c>
      <c r="Q63" s="5">
        <f t="shared" si="14"/>
        <v>14.403900000000021</v>
      </c>
      <c r="R63" s="5"/>
      <c r="S63" s="1"/>
      <c r="T63" s="1">
        <f t="shared" si="5"/>
        <v>11</v>
      </c>
      <c r="U63" s="1">
        <f t="shared" si="6"/>
        <v>9.1654821947119043</v>
      </c>
      <c r="V63" s="1">
        <v>8.1425999999999998</v>
      </c>
      <c r="W63" s="1">
        <v>4.9173999999999998</v>
      </c>
      <c r="X63" s="1">
        <v>3.5482</v>
      </c>
      <c r="Y63" s="1">
        <v>7.6876000000000007</v>
      </c>
      <c r="Z63" s="1">
        <v>8.25</v>
      </c>
      <c r="AA63" s="1">
        <v>0.83399999999999996</v>
      </c>
      <c r="AB63" s="1"/>
      <c r="AC63" s="1">
        <f t="shared" si="7"/>
        <v>14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38</v>
      </c>
      <c r="C64" s="1">
        <v>22</v>
      </c>
      <c r="D64" s="1">
        <v>30</v>
      </c>
      <c r="E64" s="17">
        <f>35+E99</f>
        <v>36</v>
      </c>
      <c r="F64" s="17">
        <f>12+F99</f>
        <v>61</v>
      </c>
      <c r="G64" s="6">
        <v>0.4</v>
      </c>
      <c r="H64" s="1">
        <v>50</v>
      </c>
      <c r="I64" s="1" t="s">
        <v>33</v>
      </c>
      <c r="J64" s="1">
        <v>34</v>
      </c>
      <c r="K64" s="1">
        <f t="shared" si="12"/>
        <v>2</v>
      </c>
      <c r="L64" s="1"/>
      <c r="M64" s="1"/>
      <c r="N64" s="1">
        <v>10</v>
      </c>
      <c r="O64" s="1"/>
      <c r="P64" s="1">
        <f t="shared" si="3"/>
        <v>7.2</v>
      </c>
      <c r="Q64" s="5">
        <v>10</v>
      </c>
      <c r="R64" s="5"/>
      <c r="S64" s="1"/>
      <c r="T64" s="1">
        <f t="shared" si="5"/>
        <v>11.25</v>
      </c>
      <c r="U64" s="1">
        <f t="shared" si="6"/>
        <v>9.8611111111111107</v>
      </c>
      <c r="V64" s="1">
        <v>7</v>
      </c>
      <c r="W64" s="1">
        <v>8.8000000000000007</v>
      </c>
      <c r="X64" s="1">
        <v>9</v>
      </c>
      <c r="Y64" s="1">
        <v>7</v>
      </c>
      <c r="Z64" s="1">
        <v>6.8</v>
      </c>
      <c r="AA64" s="1">
        <v>8</v>
      </c>
      <c r="AB64" s="1" t="s">
        <v>101</v>
      </c>
      <c r="AC64" s="1">
        <f t="shared" si="7"/>
        <v>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38</v>
      </c>
      <c r="C65" s="1">
        <v>816</v>
      </c>
      <c r="D65" s="1">
        <v>378</v>
      </c>
      <c r="E65" s="1">
        <v>591</v>
      </c>
      <c r="F65" s="1">
        <v>499</v>
      </c>
      <c r="G65" s="6">
        <v>0.4</v>
      </c>
      <c r="H65" s="1">
        <v>40</v>
      </c>
      <c r="I65" s="1" t="s">
        <v>33</v>
      </c>
      <c r="J65" s="1">
        <v>599</v>
      </c>
      <c r="K65" s="1">
        <f t="shared" si="12"/>
        <v>-8</v>
      </c>
      <c r="L65" s="1"/>
      <c r="M65" s="1"/>
      <c r="N65" s="1">
        <v>362.50000000000051</v>
      </c>
      <c r="O65" s="1">
        <v>218.49999999999949</v>
      </c>
      <c r="P65" s="1">
        <f t="shared" si="3"/>
        <v>118.2</v>
      </c>
      <c r="Q65" s="5">
        <f t="shared" si="14"/>
        <v>220.20000000000005</v>
      </c>
      <c r="R65" s="5"/>
      <c r="S65" s="1"/>
      <c r="T65" s="1">
        <f t="shared" si="5"/>
        <v>11</v>
      </c>
      <c r="U65" s="1">
        <f t="shared" si="6"/>
        <v>9.1370558375634516</v>
      </c>
      <c r="V65" s="1">
        <v>118.2</v>
      </c>
      <c r="W65" s="1">
        <v>117.4</v>
      </c>
      <c r="X65" s="1">
        <v>115.8</v>
      </c>
      <c r="Y65" s="1">
        <v>115.4</v>
      </c>
      <c r="Z65" s="1">
        <v>118.4</v>
      </c>
      <c r="AA65" s="1">
        <v>145.19999999999999</v>
      </c>
      <c r="AB65" s="1"/>
      <c r="AC65" s="1">
        <f t="shared" si="7"/>
        <v>88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38</v>
      </c>
      <c r="C66" s="1">
        <v>736</v>
      </c>
      <c r="D66" s="1">
        <v>210</v>
      </c>
      <c r="E66" s="1">
        <v>789</v>
      </c>
      <c r="F66" s="1">
        <v>90</v>
      </c>
      <c r="G66" s="6">
        <v>0.4</v>
      </c>
      <c r="H66" s="1">
        <v>40</v>
      </c>
      <c r="I66" s="1" t="s">
        <v>33</v>
      </c>
      <c r="J66" s="1">
        <v>868</v>
      </c>
      <c r="K66" s="1">
        <f t="shared" si="12"/>
        <v>-79</v>
      </c>
      <c r="L66" s="1"/>
      <c r="M66" s="1"/>
      <c r="N66" s="1">
        <v>245.60000000000011</v>
      </c>
      <c r="O66" s="1">
        <v>976.39999999999986</v>
      </c>
      <c r="P66" s="1">
        <f t="shared" si="3"/>
        <v>157.80000000000001</v>
      </c>
      <c r="Q66" s="5">
        <f t="shared" si="14"/>
        <v>423.80000000000018</v>
      </c>
      <c r="R66" s="5"/>
      <c r="S66" s="1"/>
      <c r="T66" s="1">
        <f t="shared" si="5"/>
        <v>11</v>
      </c>
      <c r="U66" s="1">
        <f t="shared" si="6"/>
        <v>8.3143219264892263</v>
      </c>
      <c r="V66" s="1">
        <v>144.4</v>
      </c>
      <c r="W66" s="1">
        <v>91.4</v>
      </c>
      <c r="X66" s="1">
        <v>92.2</v>
      </c>
      <c r="Y66" s="1">
        <v>99.8</v>
      </c>
      <c r="Z66" s="1">
        <v>101</v>
      </c>
      <c r="AA66" s="1">
        <v>92.8</v>
      </c>
      <c r="AB66" s="1"/>
      <c r="AC66" s="1">
        <f t="shared" si="7"/>
        <v>170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104</v>
      </c>
      <c r="B67" s="13" t="s">
        <v>32</v>
      </c>
      <c r="C67" s="13"/>
      <c r="D67" s="13"/>
      <c r="E67" s="13"/>
      <c r="F67" s="13"/>
      <c r="G67" s="14">
        <v>0</v>
      </c>
      <c r="H67" s="13" t="e">
        <v>#N/A</v>
      </c>
      <c r="I67" s="13" t="s">
        <v>33</v>
      </c>
      <c r="J67" s="13"/>
      <c r="K67" s="13">
        <f t="shared" si="12"/>
        <v>0</v>
      </c>
      <c r="L67" s="13"/>
      <c r="M67" s="13"/>
      <c r="N67" s="13"/>
      <c r="O67" s="13"/>
      <c r="P67" s="13">
        <f t="shared" si="3"/>
        <v>0</v>
      </c>
      <c r="Q67" s="15"/>
      <c r="R67" s="15"/>
      <c r="S67" s="13"/>
      <c r="T67" s="13" t="e">
        <f t="shared" si="5"/>
        <v>#DIV/0!</v>
      </c>
      <c r="U67" s="13" t="e">
        <f t="shared" si="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63</v>
      </c>
      <c r="AC67" s="13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32</v>
      </c>
      <c r="C68" s="1">
        <v>261.173</v>
      </c>
      <c r="D68" s="1">
        <v>19.523</v>
      </c>
      <c r="E68" s="1">
        <v>155.08600000000001</v>
      </c>
      <c r="F68" s="1">
        <v>86.653999999999996</v>
      </c>
      <c r="G68" s="6">
        <v>1</v>
      </c>
      <c r="H68" s="1">
        <v>40</v>
      </c>
      <c r="I68" s="1" t="s">
        <v>33</v>
      </c>
      <c r="J68" s="1">
        <v>145.24299999999999</v>
      </c>
      <c r="K68" s="1">
        <f t="shared" si="12"/>
        <v>9.8430000000000177</v>
      </c>
      <c r="L68" s="1"/>
      <c r="M68" s="1"/>
      <c r="N68" s="1">
        <v>76.15260000000012</v>
      </c>
      <c r="O68" s="1">
        <v>95.83339999999987</v>
      </c>
      <c r="P68" s="1">
        <f t="shared" si="3"/>
        <v>31.017200000000003</v>
      </c>
      <c r="Q68" s="5">
        <f t="shared" ref="Q68:Q69" si="15">11*P68-O68-N68-F68</f>
        <v>82.549200000000042</v>
      </c>
      <c r="R68" s="5"/>
      <c r="S68" s="1"/>
      <c r="T68" s="1">
        <f t="shared" si="5"/>
        <v>11</v>
      </c>
      <c r="U68" s="1">
        <f t="shared" si="6"/>
        <v>8.3385992288149797</v>
      </c>
      <c r="V68" s="1">
        <v>29.853400000000001</v>
      </c>
      <c r="W68" s="1">
        <v>28.724599999999999</v>
      </c>
      <c r="X68" s="1">
        <v>26.796399999999998</v>
      </c>
      <c r="Y68" s="1">
        <v>32.012799999999999</v>
      </c>
      <c r="Z68" s="1">
        <v>31.838999999999999</v>
      </c>
      <c r="AA68" s="1">
        <v>31.2834</v>
      </c>
      <c r="AB68" s="1"/>
      <c r="AC68" s="1">
        <f t="shared" si="7"/>
        <v>83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32</v>
      </c>
      <c r="C69" s="1">
        <v>299.11399999999998</v>
      </c>
      <c r="D69" s="1">
        <v>20.823</v>
      </c>
      <c r="E69" s="1">
        <v>143.774</v>
      </c>
      <c r="F69" s="1">
        <v>144.697</v>
      </c>
      <c r="G69" s="6">
        <v>1</v>
      </c>
      <c r="H69" s="1">
        <v>40</v>
      </c>
      <c r="I69" s="1" t="s">
        <v>33</v>
      </c>
      <c r="J69" s="1">
        <v>135.20699999999999</v>
      </c>
      <c r="K69" s="1">
        <f t="shared" si="12"/>
        <v>8.5670000000000073</v>
      </c>
      <c r="L69" s="1"/>
      <c r="M69" s="1"/>
      <c r="N69" s="1">
        <v>21.663999999999991</v>
      </c>
      <c r="O69" s="1">
        <v>69.724999999999994</v>
      </c>
      <c r="P69" s="1">
        <f t="shared" si="3"/>
        <v>28.754799999999999</v>
      </c>
      <c r="Q69" s="5">
        <f t="shared" si="15"/>
        <v>80.216800000000006</v>
      </c>
      <c r="R69" s="5"/>
      <c r="S69" s="1"/>
      <c r="T69" s="1">
        <f t="shared" si="5"/>
        <v>11</v>
      </c>
      <c r="U69" s="1">
        <f t="shared" si="6"/>
        <v>8.2103161906881628</v>
      </c>
      <c r="V69" s="1">
        <v>27.111799999999999</v>
      </c>
      <c r="W69" s="1">
        <v>26.428000000000001</v>
      </c>
      <c r="X69" s="1">
        <v>24.809200000000001</v>
      </c>
      <c r="Y69" s="1">
        <v>34.689599999999999</v>
      </c>
      <c r="Z69" s="1">
        <v>35.822400000000002</v>
      </c>
      <c r="AA69" s="1">
        <v>26.491199999999999</v>
      </c>
      <c r="AB69" s="1"/>
      <c r="AC69" s="1">
        <f t="shared" si="7"/>
        <v>80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107</v>
      </c>
      <c r="B70" s="13" t="s">
        <v>32</v>
      </c>
      <c r="C70" s="13"/>
      <c r="D70" s="13"/>
      <c r="E70" s="13"/>
      <c r="F70" s="13"/>
      <c r="G70" s="14">
        <v>0</v>
      </c>
      <c r="H70" s="13">
        <v>30</v>
      </c>
      <c r="I70" s="13" t="s">
        <v>33</v>
      </c>
      <c r="J70" s="13"/>
      <c r="K70" s="13">
        <f t="shared" ref="K70:K99" si="16">E70-J70</f>
        <v>0</v>
      </c>
      <c r="L70" s="13"/>
      <c r="M70" s="13"/>
      <c r="N70" s="13"/>
      <c r="O70" s="13"/>
      <c r="P70" s="13">
        <f t="shared" si="3"/>
        <v>0</v>
      </c>
      <c r="Q70" s="15"/>
      <c r="R70" s="15"/>
      <c r="S70" s="13"/>
      <c r="T70" s="13" t="e">
        <f t="shared" si="5"/>
        <v>#DIV/0!</v>
      </c>
      <c r="U70" s="13" t="e">
        <f t="shared" si="6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63</v>
      </c>
      <c r="AC70" s="13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38</v>
      </c>
      <c r="C71" s="1">
        <v>26</v>
      </c>
      <c r="D71" s="1"/>
      <c r="E71" s="1">
        <v>10</v>
      </c>
      <c r="F71" s="1"/>
      <c r="G71" s="6">
        <v>0.6</v>
      </c>
      <c r="H71" s="1" t="e">
        <v>#N/A</v>
      </c>
      <c r="I71" s="1" t="s">
        <v>33</v>
      </c>
      <c r="J71" s="1">
        <v>12</v>
      </c>
      <c r="K71" s="1">
        <f t="shared" si="16"/>
        <v>-2</v>
      </c>
      <c r="L71" s="1"/>
      <c r="M71" s="1"/>
      <c r="N71" s="1"/>
      <c r="O71" s="1">
        <v>25.2</v>
      </c>
      <c r="P71" s="1">
        <f t="shared" ref="P71:P99" si="17">E71/5</f>
        <v>2</v>
      </c>
      <c r="Q71" s="5"/>
      <c r="R71" s="5"/>
      <c r="S71" s="1"/>
      <c r="T71" s="1">
        <f t="shared" ref="T71:T99" si="18">(F71+N71+O71+Q71)/P71</f>
        <v>12.6</v>
      </c>
      <c r="U71" s="1">
        <f t="shared" ref="U71:U99" si="19">(F71+N71+O71)/P71</f>
        <v>12.6</v>
      </c>
      <c r="V71" s="1">
        <v>2.8</v>
      </c>
      <c r="W71" s="1">
        <v>2</v>
      </c>
      <c r="X71" s="1">
        <v>1.8</v>
      </c>
      <c r="Y71" s="1">
        <v>2</v>
      </c>
      <c r="Z71" s="1">
        <v>1.4</v>
      </c>
      <c r="AA71" s="1">
        <v>1.8</v>
      </c>
      <c r="AB71" s="1"/>
      <c r="AC71" s="1">
        <f t="shared" ref="AC71:AC99" si="20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109</v>
      </c>
      <c r="B72" s="13" t="s">
        <v>38</v>
      </c>
      <c r="C72" s="13"/>
      <c r="D72" s="13"/>
      <c r="E72" s="13"/>
      <c r="F72" s="13"/>
      <c r="G72" s="14">
        <v>0</v>
      </c>
      <c r="H72" s="13">
        <v>50</v>
      </c>
      <c r="I72" s="13" t="s">
        <v>33</v>
      </c>
      <c r="J72" s="13"/>
      <c r="K72" s="13">
        <f t="shared" si="16"/>
        <v>0</v>
      </c>
      <c r="L72" s="13"/>
      <c r="M72" s="13"/>
      <c r="N72" s="13"/>
      <c r="O72" s="13"/>
      <c r="P72" s="13">
        <f t="shared" si="17"/>
        <v>0</v>
      </c>
      <c r="Q72" s="15"/>
      <c r="R72" s="15"/>
      <c r="S72" s="13"/>
      <c r="T72" s="13" t="e">
        <f t="shared" si="18"/>
        <v>#DIV/0!</v>
      </c>
      <c r="U72" s="13" t="e">
        <f t="shared" si="19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63</v>
      </c>
      <c r="AC72" s="13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110</v>
      </c>
      <c r="B73" s="13" t="s">
        <v>38</v>
      </c>
      <c r="C73" s="13"/>
      <c r="D73" s="13"/>
      <c r="E73" s="13">
        <v>-1</v>
      </c>
      <c r="F73" s="13"/>
      <c r="G73" s="14">
        <v>0</v>
      </c>
      <c r="H73" s="13">
        <v>50</v>
      </c>
      <c r="I73" s="13" t="s">
        <v>33</v>
      </c>
      <c r="J73" s="13"/>
      <c r="K73" s="13">
        <f t="shared" si="16"/>
        <v>-1</v>
      </c>
      <c r="L73" s="13"/>
      <c r="M73" s="13"/>
      <c r="N73" s="13"/>
      <c r="O73" s="13"/>
      <c r="P73" s="13">
        <f t="shared" si="17"/>
        <v>-0.2</v>
      </c>
      <c r="Q73" s="15"/>
      <c r="R73" s="15"/>
      <c r="S73" s="13"/>
      <c r="T73" s="13">
        <f t="shared" si="18"/>
        <v>0</v>
      </c>
      <c r="U73" s="13">
        <f t="shared" si="19"/>
        <v>0</v>
      </c>
      <c r="V73" s="13">
        <v>-0.2</v>
      </c>
      <c r="W73" s="13">
        <v>0</v>
      </c>
      <c r="X73" s="13">
        <v>0</v>
      </c>
      <c r="Y73" s="13">
        <v>-0.4</v>
      </c>
      <c r="Z73" s="13">
        <v>-0.4</v>
      </c>
      <c r="AA73" s="13">
        <v>0</v>
      </c>
      <c r="AB73" s="13" t="s">
        <v>63</v>
      </c>
      <c r="AC73" s="13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111</v>
      </c>
      <c r="B74" s="13" t="s">
        <v>38</v>
      </c>
      <c r="C74" s="13"/>
      <c r="D74" s="13"/>
      <c r="E74" s="13"/>
      <c r="F74" s="13"/>
      <c r="G74" s="14">
        <v>0</v>
      </c>
      <c r="H74" s="13">
        <v>30</v>
      </c>
      <c r="I74" s="13" t="s">
        <v>33</v>
      </c>
      <c r="J74" s="13"/>
      <c r="K74" s="13">
        <f t="shared" si="16"/>
        <v>0</v>
      </c>
      <c r="L74" s="13"/>
      <c r="M74" s="13"/>
      <c r="N74" s="13"/>
      <c r="O74" s="13"/>
      <c r="P74" s="13">
        <f t="shared" si="17"/>
        <v>0</v>
      </c>
      <c r="Q74" s="15"/>
      <c r="R74" s="15"/>
      <c r="S74" s="13"/>
      <c r="T74" s="13" t="e">
        <f t="shared" si="18"/>
        <v>#DIV/0!</v>
      </c>
      <c r="U74" s="13" t="e">
        <f t="shared" si="19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63</v>
      </c>
      <c r="AC74" s="13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38</v>
      </c>
      <c r="C75" s="1">
        <v>16</v>
      </c>
      <c r="D75" s="1">
        <v>12</v>
      </c>
      <c r="E75" s="1">
        <v>15</v>
      </c>
      <c r="F75" s="1">
        <v>7</v>
      </c>
      <c r="G75" s="6">
        <v>0.6</v>
      </c>
      <c r="H75" s="1">
        <v>55</v>
      </c>
      <c r="I75" s="1" t="s">
        <v>33</v>
      </c>
      <c r="J75" s="1">
        <v>15</v>
      </c>
      <c r="K75" s="1">
        <f t="shared" si="16"/>
        <v>0</v>
      </c>
      <c r="L75" s="1"/>
      <c r="M75" s="1"/>
      <c r="N75" s="1"/>
      <c r="O75" s="1">
        <v>12</v>
      </c>
      <c r="P75" s="1">
        <f t="shared" si="17"/>
        <v>3</v>
      </c>
      <c r="Q75" s="5">
        <f>11*P75-O75-N75-F75</f>
        <v>14</v>
      </c>
      <c r="R75" s="5"/>
      <c r="S75" s="1"/>
      <c r="T75" s="1">
        <f t="shared" si="18"/>
        <v>11</v>
      </c>
      <c r="U75" s="1">
        <f t="shared" si="19"/>
        <v>6.333333333333333</v>
      </c>
      <c r="V75" s="1">
        <v>2.4</v>
      </c>
      <c r="W75" s="1">
        <v>1.8</v>
      </c>
      <c r="X75" s="1">
        <v>2</v>
      </c>
      <c r="Y75" s="1">
        <v>1.2</v>
      </c>
      <c r="Z75" s="1">
        <v>0.6</v>
      </c>
      <c r="AA75" s="1">
        <v>1.8</v>
      </c>
      <c r="AB75" s="1"/>
      <c r="AC75" s="1">
        <f t="shared" si="20"/>
        <v>8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113</v>
      </c>
      <c r="B76" s="13" t="s">
        <v>38</v>
      </c>
      <c r="C76" s="13"/>
      <c r="D76" s="13"/>
      <c r="E76" s="13"/>
      <c r="F76" s="13"/>
      <c r="G76" s="14">
        <v>0</v>
      </c>
      <c r="H76" s="13">
        <v>40</v>
      </c>
      <c r="I76" s="13" t="s">
        <v>33</v>
      </c>
      <c r="J76" s="13"/>
      <c r="K76" s="13">
        <f t="shared" si="16"/>
        <v>0</v>
      </c>
      <c r="L76" s="13"/>
      <c r="M76" s="13"/>
      <c r="N76" s="13"/>
      <c r="O76" s="13"/>
      <c r="P76" s="13">
        <f t="shared" si="17"/>
        <v>0</v>
      </c>
      <c r="Q76" s="15"/>
      <c r="R76" s="15"/>
      <c r="S76" s="13"/>
      <c r="T76" s="13" t="e">
        <f t="shared" si="18"/>
        <v>#DIV/0!</v>
      </c>
      <c r="U76" s="13" t="e">
        <f t="shared" si="19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63</v>
      </c>
      <c r="AC76" s="13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114</v>
      </c>
      <c r="B77" s="13" t="s">
        <v>38</v>
      </c>
      <c r="C77" s="13"/>
      <c r="D77" s="13"/>
      <c r="E77" s="13"/>
      <c r="F77" s="13"/>
      <c r="G77" s="14">
        <v>0</v>
      </c>
      <c r="H77" s="13" t="e">
        <v>#N/A</v>
      </c>
      <c r="I77" s="13" t="s">
        <v>33</v>
      </c>
      <c r="J77" s="13"/>
      <c r="K77" s="13">
        <f t="shared" si="16"/>
        <v>0</v>
      </c>
      <c r="L77" s="13"/>
      <c r="M77" s="13"/>
      <c r="N77" s="13"/>
      <c r="O77" s="13"/>
      <c r="P77" s="13">
        <f t="shared" si="17"/>
        <v>0</v>
      </c>
      <c r="Q77" s="15"/>
      <c r="R77" s="15"/>
      <c r="S77" s="13"/>
      <c r="T77" s="13" t="e">
        <f t="shared" si="18"/>
        <v>#DIV/0!</v>
      </c>
      <c r="U77" s="13" t="e">
        <f t="shared" si="19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63</v>
      </c>
      <c r="AC77" s="13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115</v>
      </c>
      <c r="B78" s="13" t="s">
        <v>38</v>
      </c>
      <c r="C78" s="13"/>
      <c r="D78" s="13"/>
      <c r="E78" s="13"/>
      <c r="F78" s="13"/>
      <c r="G78" s="14">
        <v>0</v>
      </c>
      <c r="H78" s="13" t="e">
        <v>#N/A</v>
      </c>
      <c r="I78" s="13" t="s">
        <v>33</v>
      </c>
      <c r="J78" s="13"/>
      <c r="K78" s="13">
        <f t="shared" si="16"/>
        <v>0</v>
      </c>
      <c r="L78" s="13"/>
      <c r="M78" s="13"/>
      <c r="N78" s="13"/>
      <c r="O78" s="13"/>
      <c r="P78" s="13">
        <f t="shared" si="17"/>
        <v>0</v>
      </c>
      <c r="Q78" s="15"/>
      <c r="R78" s="15"/>
      <c r="S78" s="13"/>
      <c r="T78" s="13" t="e">
        <f t="shared" si="18"/>
        <v>#DIV/0!</v>
      </c>
      <c r="U78" s="13" t="e">
        <f t="shared" si="19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-0.4</v>
      </c>
      <c r="AB78" s="13" t="s">
        <v>63</v>
      </c>
      <c r="AC78" s="13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116</v>
      </c>
      <c r="B79" s="13" t="s">
        <v>38</v>
      </c>
      <c r="C79" s="13"/>
      <c r="D79" s="13"/>
      <c r="E79" s="13"/>
      <c r="F79" s="13"/>
      <c r="G79" s="14">
        <v>0</v>
      </c>
      <c r="H79" s="13">
        <v>60</v>
      </c>
      <c r="I79" s="13" t="s">
        <v>33</v>
      </c>
      <c r="J79" s="13"/>
      <c r="K79" s="13">
        <f t="shared" si="16"/>
        <v>0</v>
      </c>
      <c r="L79" s="13"/>
      <c r="M79" s="13"/>
      <c r="N79" s="13"/>
      <c r="O79" s="13"/>
      <c r="P79" s="13">
        <f t="shared" si="17"/>
        <v>0</v>
      </c>
      <c r="Q79" s="15"/>
      <c r="R79" s="15"/>
      <c r="S79" s="13"/>
      <c r="T79" s="13" t="e">
        <f t="shared" si="18"/>
        <v>#DIV/0!</v>
      </c>
      <c r="U79" s="13" t="e">
        <f t="shared" si="19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-0.6</v>
      </c>
      <c r="AB79" s="13" t="s">
        <v>63</v>
      </c>
      <c r="AC79" s="13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117</v>
      </c>
      <c r="B80" s="13" t="s">
        <v>38</v>
      </c>
      <c r="C80" s="13">
        <v>43</v>
      </c>
      <c r="D80" s="13"/>
      <c r="E80" s="13"/>
      <c r="F80" s="13"/>
      <c r="G80" s="14">
        <v>0</v>
      </c>
      <c r="H80" s="13">
        <v>60</v>
      </c>
      <c r="I80" s="13" t="s">
        <v>33</v>
      </c>
      <c r="J80" s="13"/>
      <c r="K80" s="13">
        <f t="shared" si="16"/>
        <v>0</v>
      </c>
      <c r="L80" s="13"/>
      <c r="M80" s="13"/>
      <c r="N80" s="13"/>
      <c r="O80" s="13">
        <v>0</v>
      </c>
      <c r="P80" s="13">
        <f t="shared" si="17"/>
        <v>0</v>
      </c>
      <c r="Q80" s="15"/>
      <c r="R80" s="15"/>
      <c r="S80" s="13"/>
      <c r="T80" s="13" t="e">
        <f t="shared" si="18"/>
        <v>#DIV/0!</v>
      </c>
      <c r="U80" s="13" t="e">
        <f t="shared" si="19"/>
        <v>#DIV/0!</v>
      </c>
      <c r="V80" s="13">
        <v>0</v>
      </c>
      <c r="W80" s="13">
        <v>-0.2</v>
      </c>
      <c r="X80" s="13">
        <v>-0.2</v>
      </c>
      <c r="Y80" s="13">
        <v>-0.2</v>
      </c>
      <c r="Z80" s="13">
        <v>-0.2</v>
      </c>
      <c r="AA80" s="13">
        <v>0</v>
      </c>
      <c r="AB80" s="13" t="s">
        <v>118</v>
      </c>
      <c r="AC80" s="13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32</v>
      </c>
      <c r="C81" s="1">
        <v>151.393</v>
      </c>
      <c r="D81" s="1"/>
      <c r="E81" s="1">
        <v>46.828000000000003</v>
      </c>
      <c r="F81" s="1">
        <v>97.804000000000002</v>
      </c>
      <c r="G81" s="6">
        <v>1</v>
      </c>
      <c r="H81" s="1">
        <v>55</v>
      </c>
      <c r="I81" s="1" t="s">
        <v>33</v>
      </c>
      <c r="J81" s="1">
        <v>46.963999999999999</v>
      </c>
      <c r="K81" s="1">
        <f t="shared" si="16"/>
        <v>-0.13599999999999568</v>
      </c>
      <c r="L81" s="1"/>
      <c r="M81" s="1"/>
      <c r="N81" s="1"/>
      <c r="O81" s="1"/>
      <c r="P81" s="1">
        <f t="shared" si="17"/>
        <v>9.3656000000000006</v>
      </c>
      <c r="Q81" s="5">
        <v>10</v>
      </c>
      <c r="R81" s="5"/>
      <c r="S81" s="1"/>
      <c r="T81" s="1">
        <f t="shared" si="18"/>
        <v>11.510634663022122</v>
      </c>
      <c r="U81" s="1">
        <f t="shared" si="19"/>
        <v>10.442897411804903</v>
      </c>
      <c r="V81" s="1">
        <v>6.9480000000000004</v>
      </c>
      <c r="W81" s="1">
        <v>6.7120000000000006</v>
      </c>
      <c r="X81" s="1">
        <v>7.2468000000000004</v>
      </c>
      <c r="Y81" s="1">
        <v>4.5692000000000004</v>
      </c>
      <c r="Z81" s="1">
        <v>4.3688000000000002</v>
      </c>
      <c r="AA81" s="1">
        <v>9.2148000000000003</v>
      </c>
      <c r="AB81" s="1"/>
      <c r="AC81" s="1">
        <f t="shared" si="20"/>
        <v>10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32</v>
      </c>
      <c r="C82" s="1">
        <v>64.959999999999994</v>
      </c>
      <c r="D82" s="1"/>
      <c r="E82" s="1">
        <v>9.5280000000000005</v>
      </c>
      <c r="F82" s="1">
        <v>55.432000000000002</v>
      </c>
      <c r="G82" s="6">
        <v>1</v>
      </c>
      <c r="H82" s="1" t="e">
        <v>#N/A</v>
      </c>
      <c r="I82" s="1" t="s">
        <v>121</v>
      </c>
      <c r="J82" s="1">
        <v>9.8000000000000007</v>
      </c>
      <c r="K82" s="1">
        <f t="shared" si="16"/>
        <v>-0.27200000000000024</v>
      </c>
      <c r="L82" s="1"/>
      <c r="M82" s="1"/>
      <c r="N82" s="1"/>
      <c r="O82" s="1"/>
      <c r="P82" s="1">
        <f t="shared" si="17"/>
        <v>1.9056000000000002</v>
      </c>
      <c r="Q82" s="5"/>
      <c r="R82" s="5"/>
      <c r="S82" s="1"/>
      <c r="T82" s="1">
        <f t="shared" si="18"/>
        <v>29.089000839630561</v>
      </c>
      <c r="U82" s="1">
        <f t="shared" si="19"/>
        <v>29.089000839630561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9" t="s">
        <v>41</v>
      </c>
      <c r="AC82" s="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38</v>
      </c>
      <c r="C83" s="1">
        <v>17</v>
      </c>
      <c r="D83" s="1">
        <v>10</v>
      </c>
      <c r="E83" s="1">
        <v>16</v>
      </c>
      <c r="F83" s="1">
        <v>11</v>
      </c>
      <c r="G83" s="6">
        <v>0.4</v>
      </c>
      <c r="H83" s="1">
        <v>55</v>
      </c>
      <c r="I83" s="1" t="s">
        <v>33</v>
      </c>
      <c r="J83" s="1">
        <v>16</v>
      </c>
      <c r="K83" s="1">
        <f t="shared" si="16"/>
        <v>0</v>
      </c>
      <c r="L83" s="1"/>
      <c r="M83" s="1"/>
      <c r="N83" s="1"/>
      <c r="O83" s="1"/>
      <c r="P83" s="1">
        <f t="shared" si="17"/>
        <v>3.2</v>
      </c>
      <c r="Q83" s="5">
        <f t="shared" ref="Q83:Q84" si="21">11*P83-O83-N83-F83</f>
        <v>24.200000000000003</v>
      </c>
      <c r="R83" s="5"/>
      <c r="S83" s="1"/>
      <c r="T83" s="1">
        <f t="shared" si="18"/>
        <v>11</v>
      </c>
      <c r="U83" s="1">
        <f t="shared" si="19"/>
        <v>3.4375</v>
      </c>
      <c r="V83" s="1">
        <v>0.8</v>
      </c>
      <c r="W83" s="1">
        <v>1.6</v>
      </c>
      <c r="X83" s="1">
        <v>2.2000000000000002</v>
      </c>
      <c r="Y83" s="1">
        <v>1.2</v>
      </c>
      <c r="Z83" s="1">
        <v>0.4</v>
      </c>
      <c r="AA83" s="1">
        <v>2.2000000000000002</v>
      </c>
      <c r="AB83" s="1"/>
      <c r="AC83" s="1">
        <f t="shared" si="20"/>
        <v>10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32</v>
      </c>
      <c r="C84" s="1">
        <v>178.398</v>
      </c>
      <c r="D84" s="1">
        <v>0.114</v>
      </c>
      <c r="E84" s="1">
        <v>76.766999999999996</v>
      </c>
      <c r="F84" s="1">
        <v>93.064999999999998</v>
      </c>
      <c r="G84" s="6">
        <v>1</v>
      </c>
      <c r="H84" s="1">
        <v>55</v>
      </c>
      <c r="I84" s="1" t="s">
        <v>33</v>
      </c>
      <c r="J84" s="1">
        <v>72.317999999999998</v>
      </c>
      <c r="K84" s="1">
        <f t="shared" si="16"/>
        <v>4.4489999999999981</v>
      </c>
      <c r="L84" s="1"/>
      <c r="M84" s="1"/>
      <c r="N84" s="1"/>
      <c r="O84" s="1"/>
      <c r="P84" s="1">
        <f t="shared" si="17"/>
        <v>15.353399999999999</v>
      </c>
      <c r="Q84" s="5">
        <f t="shared" si="21"/>
        <v>75.822399999999988</v>
      </c>
      <c r="R84" s="5"/>
      <c r="S84" s="1"/>
      <c r="T84" s="1">
        <f t="shared" si="18"/>
        <v>11</v>
      </c>
      <c r="U84" s="1">
        <f t="shared" si="19"/>
        <v>6.0615238318548341</v>
      </c>
      <c r="V84" s="1">
        <v>11.872400000000001</v>
      </c>
      <c r="W84" s="1">
        <v>12.107200000000001</v>
      </c>
      <c r="X84" s="1">
        <v>11.526</v>
      </c>
      <c r="Y84" s="1">
        <v>4.9009999999999998</v>
      </c>
      <c r="Z84" s="1">
        <v>4.0289999999999999</v>
      </c>
      <c r="AA84" s="1">
        <v>12.766400000000001</v>
      </c>
      <c r="AB84" s="1"/>
      <c r="AC84" s="1">
        <f t="shared" si="20"/>
        <v>76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124</v>
      </c>
      <c r="B85" s="13" t="s">
        <v>38</v>
      </c>
      <c r="C85" s="13"/>
      <c r="D85" s="13"/>
      <c r="E85" s="13"/>
      <c r="F85" s="13"/>
      <c r="G85" s="14">
        <v>0</v>
      </c>
      <c r="H85" s="13">
        <v>55</v>
      </c>
      <c r="I85" s="13" t="s">
        <v>33</v>
      </c>
      <c r="J85" s="13"/>
      <c r="K85" s="13">
        <f t="shared" si="16"/>
        <v>0</v>
      </c>
      <c r="L85" s="13"/>
      <c r="M85" s="13"/>
      <c r="N85" s="13"/>
      <c r="O85" s="13"/>
      <c r="P85" s="13">
        <f t="shared" si="17"/>
        <v>0</v>
      </c>
      <c r="Q85" s="15"/>
      <c r="R85" s="15"/>
      <c r="S85" s="13"/>
      <c r="T85" s="13" t="e">
        <f t="shared" si="18"/>
        <v>#DIV/0!</v>
      </c>
      <c r="U85" s="13" t="e">
        <f t="shared" si="19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63</v>
      </c>
      <c r="AC85" s="13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38</v>
      </c>
      <c r="C86" s="1">
        <v>35</v>
      </c>
      <c r="D86" s="1"/>
      <c r="E86" s="1">
        <v>2</v>
      </c>
      <c r="F86" s="1"/>
      <c r="G86" s="6">
        <v>0.4</v>
      </c>
      <c r="H86" s="1">
        <v>55</v>
      </c>
      <c r="I86" s="1" t="s">
        <v>33</v>
      </c>
      <c r="J86" s="1">
        <v>2</v>
      </c>
      <c r="K86" s="1">
        <f t="shared" si="16"/>
        <v>0</v>
      </c>
      <c r="L86" s="1"/>
      <c r="M86" s="1"/>
      <c r="N86" s="1"/>
      <c r="O86" s="1">
        <v>15</v>
      </c>
      <c r="P86" s="1">
        <f t="shared" si="17"/>
        <v>0.4</v>
      </c>
      <c r="Q86" s="5"/>
      <c r="R86" s="5"/>
      <c r="S86" s="1"/>
      <c r="T86" s="1">
        <f t="shared" si="18"/>
        <v>37.5</v>
      </c>
      <c r="U86" s="1">
        <f t="shared" si="19"/>
        <v>37.5</v>
      </c>
      <c r="V86" s="1">
        <v>0.4</v>
      </c>
      <c r="W86" s="1">
        <v>1.4</v>
      </c>
      <c r="X86" s="1">
        <v>1.2</v>
      </c>
      <c r="Y86" s="1">
        <v>2.4</v>
      </c>
      <c r="Z86" s="1">
        <v>3.2</v>
      </c>
      <c r="AA86" s="1">
        <v>3.2</v>
      </c>
      <c r="AB86" s="1" t="s">
        <v>126</v>
      </c>
      <c r="AC86" s="1">
        <f t="shared" si="2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127</v>
      </c>
      <c r="B87" s="13" t="s">
        <v>32</v>
      </c>
      <c r="C87" s="13"/>
      <c r="D87" s="13"/>
      <c r="E87" s="13"/>
      <c r="F87" s="13"/>
      <c r="G87" s="14">
        <v>0</v>
      </c>
      <c r="H87" s="13">
        <v>50</v>
      </c>
      <c r="I87" s="13" t="s">
        <v>33</v>
      </c>
      <c r="J87" s="13"/>
      <c r="K87" s="13">
        <f t="shared" si="16"/>
        <v>0</v>
      </c>
      <c r="L87" s="13"/>
      <c r="M87" s="13"/>
      <c r="N87" s="13"/>
      <c r="O87" s="13"/>
      <c r="P87" s="13">
        <f t="shared" si="17"/>
        <v>0</v>
      </c>
      <c r="Q87" s="15"/>
      <c r="R87" s="15"/>
      <c r="S87" s="13"/>
      <c r="T87" s="13" t="e">
        <f t="shared" si="18"/>
        <v>#DIV/0!</v>
      </c>
      <c r="U87" s="13" t="e">
        <f t="shared" si="19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63</v>
      </c>
      <c r="AC87" s="13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32</v>
      </c>
      <c r="C88" s="1">
        <v>349.11799999999999</v>
      </c>
      <c r="D88" s="1"/>
      <c r="E88" s="1">
        <v>184.12</v>
      </c>
      <c r="F88" s="1">
        <v>128.20599999999999</v>
      </c>
      <c r="G88" s="6">
        <v>1</v>
      </c>
      <c r="H88" s="1" t="e">
        <v>#N/A</v>
      </c>
      <c r="I88" s="1" t="s">
        <v>33</v>
      </c>
      <c r="J88" s="1">
        <v>185.488</v>
      </c>
      <c r="K88" s="1">
        <f t="shared" si="16"/>
        <v>-1.367999999999995</v>
      </c>
      <c r="L88" s="1"/>
      <c r="M88" s="1"/>
      <c r="N88" s="1"/>
      <c r="O88" s="1">
        <v>474.02499999999998</v>
      </c>
      <c r="P88" s="1">
        <f t="shared" si="17"/>
        <v>36.823999999999998</v>
      </c>
      <c r="Q88" s="5"/>
      <c r="R88" s="5"/>
      <c r="S88" s="1"/>
      <c r="T88" s="1">
        <f t="shared" si="18"/>
        <v>16.354306973712795</v>
      </c>
      <c r="U88" s="1">
        <f t="shared" si="19"/>
        <v>16.354306973712795</v>
      </c>
      <c r="V88" s="1">
        <v>54.937600000000003</v>
      </c>
      <c r="W88" s="1">
        <v>21.988</v>
      </c>
      <c r="X88" s="1">
        <v>18.959599999999998</v>
      </c>
      <c r="Y88" s="1">
        <v>12.529199999999999</v>
      </c>
      <c r="Z88" s="1">
        <v>28.466000000000001</v>
      </c>
      <c r="AA88" s="1">
        <v>0.502</v>
      </c>
      <c r="AB88" s="1" t="s">
        <v>129</v>
      </c>
      <c r="AC88" s="1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130</v>
      </c>
      <c r="B89" s="13" t="s">
        <v>38</v>
      </c>
      <c r="C89" s="13">
        <v>20</v>
      </c>
      <c r="D89" s="13"/>
      <c r="E89" s="13"/>
      <c r="F89" s="13"/>
      <c r="G89" s="14">
        <v>0</v>
      </c>
      <c r="H89" s="13">
        <v>30</v>
      </c>
      <c r="I89" s="13" t="s">
        <v>33</v>
      </c>
      <c r="J89" s="13"/>
      <c r="K89" s="13">
        <f t="shared" si="16"/>
        <v>0</v>
      </c>
      <c r="L89" s="13"/>
      <c r="M89" s="13"/>
      <c r="N89" s="13"/>
      <c r="O89" s="13">
        <v>0</v>
      </c>
      <c r="P89" s="13">
        <f t="shared" si="17"/>
        <v>0</v>
      </c>
      <c r="Q89" s="15"/>
      <c r="R89" s="15"/>
      <c r="S89" s="13"/>
      <c r="T89" s="13" t="e">
        <f t="shared" si="18"/>
        <v>#DIV/0!</v>
      </c>
      <c r="U89" s="13" t="e">
        <f t="shared" si="19"/>
        <v>#DIV/0!</v>
      </c>
      <c r="V89" s="13">
        <v>0</v>
      </c>
      <c r="W89" s="13">
        <v>1.8</v>
      </c>
      <c r="X89" s="13">
        <v>2</v>
      </c>
      <c r="Y89" s="13">
        <v>0.4</v>
      </c>
      <c r="Z89" s="13">
        <v>0.2</v>
      </c>
      <c r="AA89" s="13">
        <v>0.8</v>
      </c>
      <c r="AB89" s="13" t="s">
        <v>131</v>
      </c>
      <c r="AC89" s="13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38</v>
      </c>
      <c r="C90" s="1">
        <v>13</v>
      </c>
      <c r="D90" s="1">
        <v>12</v>
      </c>
      <c r="E90" s="1"/>
      <c r="F90" s="1">
        <v>12</v>
      </c>
      <c r="G90" s="6">
        <v>0.3</v>
      </c>
      <c r="H90" s="1">
        <v>30</v>
      </c>
      <c r="I90" s="1" t="s">
        <v>33</v>
      </c>
      <c r="J90" s="1"/>
      <c r="K90" s="1">
        <f t="shared" si="16"/>
        <v>0</v>
      </c>
      <c r="L90" s="1"/>
      <c r="M90" s="1"/>
      <c r="N90" s="1">
        <v>8</v>
      </c>
      <c r="O90" s="1"/>
      <c r="P90" s="1">
        <f t="shared" si="17"/>
        <v>0</v>
      </c>
      <c r="Q90" s="5"/>
      <c r="R90" s="5"/>
      <c r="S90" s="1"/>
      <c r="T90" s="1" t="e">
        <f t="shared" si="18"/>
        <v>#DIV/0!</v>
      </c>
      <c r="U90" s="1" t="e">
        <f t="shared" si="19"/>
        <v>#DIV/0!</v>
      </c>
      <c r="V90" s="1">
        <v>0</v>
      </c>
      <c r="W90" s="1">
        <v>1.8</v>
      </c>
      <c r="X90" s="1">
        <v>1.8</v>
      </c>
      <c r="Y90" s="1">
        <v>0.2</v>
      </c>
      <c r="Z90" s="1">
        <v>0.2</v>
      </c>
      <c r="AA90" s="1">
        <v>2.2000000000000002</v>
      </c>
      <c r="AB90" s="18" t="s">
        <v>146</v>
      </c>
      <c r="AC90" s="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133</v>
      </c>
      <c r="B91" s="1" t="s">
        <v>32</v>
      </c>
      <c r="C91" s="1">
        <v>2114.0279999999998</v>
      </c>
      <c r="D91" s="1">
        <v>488.875</v>
      </c>
      <c r="E91" s="1">
        <v>1200.5540000000001</v>
      </c>
      <c r="F91" s="1">
        <v>1163.566</v>
      </c>
      <c r="G91" s="6">
        <v>1</v>
      </c>
      <c r="H91" s="1">
        <v>60</v>
      </c>
      <c r="I91" s="1" t="s">
        <v>134</v>
      </c>
      <c r="J91" s="1">
        <v>1162.8140000000001</v>
      </c>
      <c r="K91" s="1">
        <f t="shared" si="16"/>
        <v>37.740000000000009</v>
      </c>
      <c r="L91" s="1"/>
      <c r="M91" s="1"/>
      <c r="N91" s="1">
        <v>423.63404000000008</v>
      </c>
      <c r="O91" s="1">
        <v>1000.3357600000001</v>
      </c>
      <c r="P91" s="1">
        <f t="shared" si="17"/>
        <v>240.11080000000001</v>
      </c>
      <c r="Q91" s="5">
        <f>11.3*P91-O91-N91-F91</f>
        <v>125.7162400000002</v>
      </c>
      <c r="R91" s="5"/>
      <c r="S91" s="1"/>
      <c r="T91" s="1">
        <f t="shared" si="18"/>
        <v>11.3</v>
      </c>
      <c r="U91" s="1">
        <f t="shared" si="19"/>
        <v>10.776424050896503</v>
      </c>
      <c r="V91" s="1">
        <v>251.3758</v>
      </c>
      <c r="W91" s="1">
        <v>218.8048</v>
      </c>
      <c r="X91" s="1">
        <v>235.3314</v>
      </c>
      <c r="Y91" s="1">
        <v>275.14679999999998</v>
      </c>
      <c r="Z91" s="1">
        <v>261.9248</v>
      </c>
      <c r="AA91" s="1">
        <v>234.73159999999999</v>
      </c>
      <c r="AB91" s="1"/>
      <c r="AC91" s="1">
        <f t="shared" si="20"/>
        <v>126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135</v>
      </c>
      <c r="B92" s="10" t="s">
        <v>32</v>
      </c>
      <c r="C92" s="10"/>
      <c r="D92" s="10">
        <v>34.244999999999997</v>
      </c>
      <c r="E92" s="17">
        <v>34.164999999999999</v>
      </c>
      <c r="F92" s="10"/>
      <c r="G92" s="11">
        <v>0</v>
      </c>
      <c r="H92" s="10" t="e">
        <v>#N/A</v>
      </c>
      <c r="I92" s="10" t="s">
        <v>51</v>
      </c>
      <c r="J92" s="10">
        <v>32.590000000000003</v>
      </c>
      <c r="K92" s="10">
        <f t="shared" si="16"/>
        <v>1.5749999999999957</v>
      </c>
      <c r="L92" s="10"/>
      <c r="M92" s="10"/>
      <c r="N92" s="10"/>
      <c r="O92" s="10"/>
      <c r="P92" s="10">
        <f t="shared" si="17"/>
        <v>6.8330000000000002</v>
      </c>
      <c r="Q92" s="12"/>
      <c r="R92" s="12"/>
      <c r="S92" s="10"/>
      <c r="T92" s="10">
        <f t="shared" si="18"/>
        <v>0</v>
      </c>
      <c r="U92" s="10">
        <f t="shared" si="19"/>
        <v>0</v>
      </c>
      <c r="V92" s="10">
        <v>17.393000000000001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 t="s">
        <v>136</v>
      </c>
      <c r="AC92" s="10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137</v>
      </c>
      <c r="B93" s="13" t="s">
        <v>38</v>
      </c>
      <c r="C93" s="13"/>
      <c r="D93" s="13"/>
      <c r="E93" s="13"/>
      <c r="F93" s="13"/>
      <c r="G93" s="14">
        <v>0</v>
      </c>
      <c r="H93" s="13" t="e">
        <v>#N/A</v>
      </c>
      <c r="I93" s="13" t="s">
        <v>33</v>
      </c>
      <c r="J93" s="13"/>
      <c r="K93" s="13">
        <f t="shared" si="16"/>
        <v>0</v>
      </c>
      <c r="L93" s="13"/>
      <c r="M93" s="13"/>
      <c r="N93" s="13"/>
      <c r="O93" s="13"/>
      <c r="P93" s="13">
        <f t="shared" si="17"/>
        <v>0</v>
      </c>
      <c r="Q93" s="15"/>
      <c r="R93" s="15"/>
      <c r="S93" s="13"/>
      <c r="T93" s="13" t="e">
        <f t="shared" si="18"/>
        <v>#DIV/0!</v>
      </c>
      <c r="U93" s="13" t="e">
        <f t="shared" si="19"/>
        <v>#DIV/0!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 t="s">
        <v>63</v>
      </c>
      <c r="AC93" s="13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>
        <v>2610.7510000000002</v>
      </c>
      <c r="D94" s="1">
        <v>311.51</v>
      </c>
      <c r="E94" s="17">
        <f>1268.834+E92</f>
        <v>1302.999</v>
      </c>
      <c r="F94" s="1">
        <v>1365.9880000000001</v>
      </c>
      <c r="G94" s="6">
        <v>1</v>
      </c>
      <c r="H94" s="1">
        <v>60</v>
      </c>
      <c r="I94" s="1" t="s">
        <v>33</v>
      </c>
      <c r="J94" s="1">
        <v>1202.538</v>
      </c>
      <c r="K94" s="1">
        <f t="shared" si="16"/>
        <v>100.46100000000001</v>
      </c>
      <c r="L94" s="1"/>
      <c r="M94" s="1"/>
      <c r="N94" s="1">
        <v>560.9030400000006</v>
      </c>
      <c r="O94" s="1">
        <v>1073.915759999999</v>
      </c>
      <c r="P94" s="1">
        <f t="shared" si="17"/>
        <v>260.59980000000002</v>
      </c>
      <c r="Q94" s="5"/>
      <c r="R94" s="5"/>
      <c r="S94" s="1"/>
      <c r="T94" s="1">
        <f t="shared" si="18"/>
        <v>11.515000395242049</v>
      </c>
      <c r="U94" s="1">
        <f t="shared" si="19"/>
        <v>11.515000395242049</v>
      </c>
      <c r="V94" s="1">
        <v>286.95280000000002</v>
      </c>
      <c r="W94" s="1">
        <v>248.76679999999999</v>
      </c>
      <c r="X94" s="1">
        <v>245.04259999999999</v>
      </c>
      <c r="Y94" s="1">
        <v>319.82319999999999</v>
      </c>
      <c r="Z94" s="1">
        <v>324.0394</v>
      </c>
      <c r="AA94" s="1">
        <v>251.3304</v>
      </c>
      <c r="AB94" s="1" t="s">
        <v>101</v>
      </c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32</v>
      </c>
      <c r="C95" s="1">
        <v>2890.7779999999998</v>
      </c>
      <c r="D95" s="1">
        <v>311.64</v>
      </c>
      <c r="E95" s="17">
        <f>1365.452+E23</f>
        <v>1391.432</v>
      </c>
      <c r="F95" s="17">
        <f>1613.735+F23</f>
        <v>1554.7149999999999</v>
      </c>
      <c r="G95" s="6">
        <v>1</v>
      </c>
      <c r="H95" s="1">
        <v>60</v>
      </c>
      <c r="I95" s="1" t="s">
        <v>134</v>
      </c>
      <c r="J95" s="1">
        <v>1314.8920000000001</v>
      </c>
      <c r="K95" s="1">
        <f t="shared" si="16"/>
        <v>76.539999999999964</v>
      </c>
      <c r="L95" s="1"/>
      <c r="M95" s="1"/>
      <c r="N95" s="1">
        <v>410.57103999999981</v>
      </c>
      <c r="O95" s="1">
        <v>1062.76016</v>
      </c>
      <c r="P95" s="1">
        <f t="shared" si="17"/>
        <v>278.28640000000001</v>
      </c>
      <c r="Q95" s="5">
        <f t="shared" ref="Q95" si="22">11*P95-O95-N95-F95</f>
        <v>33.104200000000219</v>
      </c>
      <c r="R95" s="5"/>
      <c r="S95" s="1"/>
      <c r="T95" s="1">
        <f t="shared" si="18"/>
        <v>11</v>
      </c>
      <c r="U95" s="1">
        <f t="shared" si="19"/>
        <v>10.881042695582678</v>
      </c>
      <c r="V95" s="1">
        <v>290.12119999999999</v>
      </c>
      <c r="W95" s="1">
        <v>262.28680000000003</v>
      </c>
      <c r="X95" s="1">
        <v>267.97460000000001</v>
      </c>
      <c r="Y95" s="1">
        <v>334.05959999999988</v>
      </c>
      <c r="Z95" s="1">
        <v>355.00920000000002</v>
      </c>
      <c r="AA95" s="1">
        <v>283.5992</v>
      </c>
      <c r="AB95" s="1" t="s">
        <v>57</v>
      </c>
      <c r="AC95" s="1">
        <f t="shared" si="20"/>
        <v>33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38</v>
      </c>
      <c r="C96" s="1">
        <v>27</v>
      </c>
      <c r="D96" s="1"/>
      <c r="E96" s="1"/>
      <c r="F96" s="1">
        <v>27</v>
      </c>
      <c r="G96" s="6">
        <v>0.2</v>
      </c>
      <c r="H96" s="1">
        <v>30</v>
      </c>
      <c r="I96" s="1" t="s">
        <v>33</v>
      </c>
      <c r="J96" s="1">
        <v>4</v>
      </c>
      <c r="K96" s="1">
        <f t="shared" si="16"/>
        <v>-4</v>
      </c>
      <c r="L96" s="1"/>
      <c r="M96" s="1"/>
      <c r="N96" s="1"/>
      <c r="O96" s="1"/>
      <c r="P96" s="1">
        <f t="shared" si="17"/>
        <v>0</v>
      </c>
      <c r="Q96" s="5"/>
      <c r="R96" s="5"/>
      <c r="S96" s="1"/>
      <c r="T96" s="1" t="e">
        <f t="shared" si="18"/>
        <v>#DIV/0!</v>
      </c>
      <c r="U96" s="1" t="e">
        <f t="shared" si="19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8" t="s">
        <v>147</v>
      </c>
      <c r="AC96" s="1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141</v>
      </c>
      <c r="B97" s="13" t="s">
        <v>32</v>
      </c>
      <c r="C97" s="13"/>
      <c r="D97" s="13"/>
      <c r="E97" s="13"/>
      <c r="F97" s="13"/>
      <c r="G97" s="14">
        <v>0</v>
      </c>
      <c r="H97" s="13" t="e">
        <v>#N/A</v>
      </c>
      <c r="I97" s="13" t="s">
        <v>33</v>
      </c>
      <c r="J97" s="13"/>
      <c r="K97" s="13">
        <f t="shared" si="16"/>
        <v>0</v>
      </c>
      <c r="L97" s="13"/>
      <c r="M97" s="13"/>
      <c r="N97" s="13"/>
      <c r="O97" s="13"/>
      <c r="P97" s="13">
        <f t="shared" si="17"/>
        <v>0</v>
      </c>
      <c r="Q97" s="15"/>
      <c r="R97" s="15"/>
      <c r="S97" s="13"/>
      <c r="T97" s="13" t="e">
        <f t="shared" si="18"/>
        <v>#DIV/0!</v>
      </c>
      <c r="U97" s="13" t="e">
        <f t="shared" si="19"/>
        <v>#DIV/0!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 t="s">
        <v>63</v>
      </c>
      <c r="AC97" s="13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32</v>
      </c>
      <c r="C98" s="1">
        <v>23.56</v>
      </c>
      <c r="D98" s="1"/>
      <c r="E98" s="1">
        <v>14.496</v>
      </c>
      <c r="F98" s="1">
        <v>9.0640000000000001</v>
      </c>
      <c r="G98" s="6">
        <v>1</v>
      </c>
      <c r="H98" s="1" t="e">
        <v>#N/A</v>
      </c>
      <c r="I98" s="1" t="s">
        <v>121</v>
      </c>
      <c r="J98" s="1">
        <v>13</v>
      </c>
      <c r="K98" s="1">
        <f t="shared" si="16"/>
        <v>1.4960000000000004</v>
      </c>
      <c r="L98" s="1"/>
      <c r="M98" s="1"/>
      <c r="N98" s="1"/>
      <c r="O98" s="1"/>
      <c r="P98" s="1">
        <f t="shared" si="17"/>
        <v>2.8992</v>
      </c>
      <c r="Q98" s="5">
        <f>11*P98-O98-N98-F98</f>
        <v>22.827200000000001</v>
      </c>
      <c r="R98" s="5"/>
      <c r="S98" s="1"/>
      <c r="T98" s="1">
        <f t="shared" si="18"/>
        <v>11</v>
      </c>
      <c r="U98" s="1">
        <f t="shared" si="19"/>
        <v>3.1263796909492272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>
        <f t="shared" si="20"/>
        <v>23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143</v>
      </c>
      <c r="B99" s="10" t="s">
        <v>38</v>
      </c>
      <c r="C99" s="10">
        <v>30</v>
      </c>
      <c r="D99" s="10">
        <v>50</v>
      </c>
      <c r="E99" s="17">
        <v>1</v>
      </c>
      <c r="F99" s="17">
        <v>49</v>
      </c>
      <c r="G99" s="11">
        <v>0</v>
      </c>
      <c r="H99" s="10" t="e">
        <v>#N/A</v>
      </c>
      <c r="I99" s="10" t="s">
        <v>51</v>
      </c>
      <c r="J99" s="10">
        <v>1</v>
      </c>
      <c r="K99" s="10">
        <f t="shared" si="16"/>
        <v>0</v>
      </c>
      <c r="L99" s="10"/>
      <c r="M99" s="10"/>
      <c r="N99" s="10"/>
      <c r="O99" s="10"/>
      <c r="P99" s="10">
        <f t="shared" si="17"/>
        <v>0.2</v>
      </c>
      <c r="Q99" s="12"/>
      <c r="R99" s="12"/>
      <c r="S99" s="10"/>
      <c r="T99" s="10">
        <f t="shared" si="18"/>
        <v>245</v>
      </c>
      <c r="U99" s="10">
        <f t="shared" si="19"/>
        <v>245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 t="s">
        <v>144</v>
      </c>
      <c r="AC99" s="10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9" xr:uid="{AA368D1A-E27C-46F4-9594-C2B4756668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2024-08-15T11:41:16Z</dcterms:created>
  <dcterms:modified xsi:type="dcterms:W3CDTF">2024-08-16T08:09:52Z</dcterms:modified>
</cp:coreProperties>
</file>