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КИ филиалы\"/>
    </mc:Choice>
  </mc:AlternateContent>
  <xr:revisionPtr revIDLastSave="0" documentId="13_ncr:1_{13868F9C-445E-47D4-93C9-E34CD1462D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2" i="1" l="1"/>
  <c r="AC14" i="1"/>
  <c r="F58" i="1"/>
  <c r="F5" i="1" s="1"/>
  <c r="E58" i="1"/>
  <c r="E70" i="1"/>
  <c r="P70" i="1" s="1"/>
  <c r="AC22" i="1"/>
  <c r="AC34" i="1"/>
  <c r="AC54" i="1"/>
  <c r="AC55" i="1"/>
  <c r="AC59" i="1"/>
  <c r="AC71" i="1"/>
  <c r="AC78" i="1"/>
  <c r="AC80" i="1"/>
  <c r="AC86" i="1"/>
  <c r="AC90" i="1"/>
  <c r="AC91" i="1"/>
  <c r="AC96" i="1"/>
  <c r="AC98" i="1"/>
  <c r="P7" i="1"/>
  <c r="P8" i="1"/>
  <c r="Q8" i="1" s="1"/>
  <c r="AC8" i="1" s="1"/>
  <c r="P9" i="1"/>
  <c r="P10" i="1"/>
  <c r="P11" i="1"/>
  <c r="Q11" i="1" s="1"/>
  <c r="P12" i="1"/>
  <c r="P13" i="1"/>
  <c r="P14" i="1"/>
  <c r="P15" i="1"/>
  <c r="Q15" i="1" s="1"/>
  <c r="P16" i="1"/>
  <c r="Q16" i="1" s="1"/>
  <c r="AC16" i="1" s="1"/>
  <c r="P17" i="1"/>
  <c r="P18" i="1"/>
  <c r="Q18" i="1" s="1"/>
  <c r="P19" i="1"/>
  <c r="Q19" i="1" s="1"/>
  <c r="P20" i="1"/>
  <c r="Q20" i="1" s="1"/>
  <c r="P21" i="1"/>
  <c r="Q21" i="1" s="1"/>
  <c r="P22" i="1"/>
  <c r="T22" i="1" s="1"/>
  <c r="P23" i="1"/>
  <c r="P24" i="1"/>
  <c r="Q24" i="1" s="1"/>
  <c r="P25" i="1"/>
  <c r="P26" i="1"/>
  <c r="P27" i="1"/>
  <c r="Q27" i="1" s="1"/>
  <c r="P28" i="1"/>
  <c r="Q28" i="1" s="1"/>
  <c r="P29" i="1"/>
  <c r="P30" i="1"/>
  <c r="P31" i="1"/>
  <c r="Q31" i="1" s="1"/>
  <c r="AC31" i="1" s="1"/>
  <c r="P32" i="1"/>
  <c r="P33" i="1"/>
  <c r="AC33" i="1" s="1"/>
  <c r="P34" i="1"/>
  <c r="T34" i="1" s="1"/>
  <c r="P35" i="1"/>
  <c r="Q35" i="1" s="1"/>
  <c r="P36" i="1"/>
  <c r="P37" i="1"/>
  <c r="P38" i="1"/>
  <c r="P39" i="1"/>
  <c r="Q39" i="1" s="1"/>
  <c r="P40" i="1"/>
  <c r="P41" i="1"/>
  <c r="Q41" i="1" s="1"/>
  <c r="P42" i="1"/>
  <c r="Q42" i="1" s="1"/>
  <c r="P43" i="1"/>
  <c r="Q43" i="1" s="1"/>
  <c r="P44" i="1"/>
  <c r="P45" i="1"/>
  <c r="P46" i="1"/>
  <c r="P47" i="1"/>
  <c r="Q47" i="1" s="1"/>
  <c r="P48" i="1"/>
  <c r="P49" i="1"/>
  <c r="P50" i="1"/>
  <c r="P51" i="1"/>
  <c r="Q51" i="1" s="1"/>
  <c r="P52" i="1"/>
  <c r="Q52" i="1" s="1"/>
  <c r="P53" i="1"/>
  <c r="P54" i="1"/>
  <c r="T54" i="1" s="1"/>
  <c r="P55" i="1"/>
  <c r="P56" i="1"/>
  <c r="P57" i="1"/>
  <c r="AC57" i="1" s="1"/>
  <c r="P58" i="1"/>
  <c r="P59" i="1"/>
  <c r="P60" i="1"/>
  <c r="P61" i="1"/>
  <c r="Q61" i="1" s="1"/>
  <c r="AC61" i="1" s="1"/>
  <c r="P62" i="1"/>
  <c r="P63" i="1"/>
  <c r="Q63" i="1" s="1"/>
  <c r="AC63" i="1" s="1"/>
  <c r="P64" i="1"/>
  <c r="P65" i="1"/>
  <c r="Q65" i="1" s="1"/>
  <c r="AC65" i="1" s="1"/>
  <c r="P66" i="1"/>
  <c r="P67" i="1"/>
  <c r="Q67" i="1" s="1"/>
  <c r="AC67" i="1" s="1"/>
  <c r="P68" i="1"/>
  <c r="P69" i="1"/>
  <c r="P71" i="1"/>
  <c r="T71" i="1" s="1"/>
  <c r="P72" i="1"/>
  <c r="P73" i="1"/>
  <c r="P74" i="1"/>
  <c r="AC74" i="1" s="1"/>
  <c r="P75" i="1"/>
  <c r="P76" i="1"/>
  <c r="Q76" i="1" s="1"/>
  <c r="AC76" i="1" s="1"/>
  <c r="P77" i="1"/>
  <c r="P78" i="1"/>
  <c r="T78" i="1" s="1"/>
  <c r="P79" i="1"/>
  <c r="P80" i="1"/>
  <c r="T80" i="1" s="1"/>
  <c r="P81" i="1"/>
  <c r="P82" i="1"/>
  <c r="Q82" i="1" s="1"/>
  <c r="P83" i="1"/>
  <c r="P84" i="1"/>
  <c r="AC84" i="1" s="1"/>
  <c r="P85" i="1"/>
  <c r="P86" i="1"/>
  <c r="T86" i="1" s="1"/>
  <c r="P87" i="1"/>
  <c r="P88" i="1"/>
  <c r="P89" i="1"/>
  <c r="Q89" i="1" s="1"/>
  <c r="P90" i="1"/>
  <c r="T90" i="1" s="1"/>
  <c r="P91" i="1"/>
  <c r="T91" i="1" s="1"/>
  <c r="P92" i="1"/>
  <c r="Q92" i="1" s="1"/>
  <c r="P93" i="1"/>
  <c r="U93" i="1" s="1"/>
  <c r="P94" i="1"/>
  <c r="Q94" i="1" s="1"/>
  <c r="P95" i="1"/>
  <c r="Q95" i="1" s="1"/>
  <c r="P96" i="1"/>
  <c r="U96" i="1" s="1"/>
  <c r="P97" i="1"/>
  <c r="P98" i="1"/>
  <c r="U98" i="1" s="1"/>
  <c r="P6" i="1"/>
  <c r="Q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25" i="1" l="1"/>
  <c r="AC25" i="1" s="1"/>
  <c r="Q23" i="1"/>
  <c r="AC23" i="1" s="1"/>
  <c r="U95" i="1"/>
  <c r="AC20" i="1"/>
  <c r="AC18" i="1"/>
  <c r="Q12" i="1"/>
  <c r="AC12" i="1" s="1"/>
  <c r="Q10" i="1"/>
  <c r="AC10" i="1" s="1"/>
  <c r="Q29" i="1"/>
  <c r="AC29" i="1" s="1"/>
  <c r="Q69" i="1"/>
  <c r="T69" i="1" s="1"/>
  <c r="AC27" i="1"/>
  <c r="AC82" i="1"/>
  <c r="Q58" i="1"/>
  <c r="AC58" i="1" s="1"/>
  <c r="E5" i="1"/>
  <c r="U97" i="1"/>
  <c r="Q97" i="1"/>
  <c r="AC97" i="1" s="1"/>
  <c r="Q85" i="1"/>
  <c r="AC85" i="1" s="1"/>
  <c r="Q83" i="1"/>
  <c r="AC83" i="1" s="1"/>
  <c r="Q81" i="1"/>
  <c r="AC81" i="1" s="1"/>
  <c r="Q77" i="1"/>
  <c r="AC77" i="1" s="1"/>
  <c r="Q75" i="1"/>
  <c r="AC75" i="1" s="1"/>
  <c r="Q73" i="1"/>
  <c r="AC73" i="1" s="1"/>
  <c r="Q68" i="1"/>
  <c r="AC68" i="1" s="1"/>
  <c r="Q66" i="1"/>
  <c r="AC66" i="1" s="1"/>
  <c r="Q64" i="1"/>
  <c r="AC64" i="1" s="1"/>
  <c r="AC62" i="1"/>
  <c r="Q60" i="1"/>
  <c r="AC60" i="1" s="1"/>
  <c r="Q56" i="1"/>
  <c r="AC56" i="1" s="1"/>
  <c r="Q32" i="1"/>
  <c r="AC32" i="1" s="1"/>
  <c r="T30" i="1"/>
  <c r="AC30" i="1"/>
  <c r="AC28" i="1"/>
  <c r="Q38" i="1"/>
  <c r="AC38" i="1" s="1"/>
  <c r="AC42" i="1"/>
  <c r="Q46" i="1"/>
  <c r="AC46" i="1" s="1"/>
  <c r="Q50" i="1"/>
  <c r="AC50" i="1" s="1"/>
  <c r="AC87" i="1"/>
  <c r="AC93" i="1"/>
  <c r="U94" i="1"/>
  <c r="AC94" i="1"/>
  <c r="U92" i="1"/>
  <c r="AC92" i="1"/>
  <c r="Q88" i="1"/>
  <c r="AC88" i="1" s="1"/>
  <c r="T53" i="1"/>
  <c r="AC53" i="1"/>
  <c r="AC51" i="1"/>
  <c r="Q49" i="1"/>
  <c r="AC49" i="1" s="1"/>
  <c r="AC47" i="1"/>
  <c r="Q45" i="1"/>
  <c r="AC45" i="1" s="1"/>
  <c r="AC43" i="1"/>
  <c r="AC41" i="1"/>
  <c r="AC39" i="1"/>
  <c r="Q37" i="1"/>
  <c r="AC37" i="1" s="1"/>
  <c r="AC35" i="1"/>
  <c r="AC21" i="1"/>
  <c r="AC19" i="1"/>
  <c r="Q17" i="1"/>
  <c r="AC17" i="1" s="1"/>
  <c r="AC15" i="1"/>
  <c r="Q13" i="1"/>
  <c r="AC13" i="1" s="1"/>
  <c r="AC11" i="1"/>
  <c r="Q9" i="1"/>
  <c r="AC9" i="1" s="1"/>
  <c r="Q7" i="1"/>
  <c r="AC7" i="1" s="1"/>
  <c r="Q36" i="1"/>
  <c r="AC36" i="1" s="1"/>
  <c r="Q40" i="1"/>
  <c r="AC40" i="1" s="1"/>
  <c r="Q44" i="1"/>
  <c r="AC44" i="1" s="1"/>
  <c r="AC48" i="1"/>
  <c r="AC52" i="1"/>
  <c r="AC79" i="1"/>
  <c r="AC89" i="1"/>
  <c r="AC95" i="1"/>
  <c r="T16" i="1"/>
  <c r="T14" i="1"/>
  <c r="T8" i="1"/>
  <c r="AC24" i="1"/>
  <c r="Q26" i="1"/>
  <c r="AC26" i="1" s="1"/>
  <c r="Q70" i="1"/>
  <c r="AC70" i="1" s="1"/>
  <c r="T84" i="1"/>
  <c r="T82" i="1"/>
  <c r="T76" i="1"/>
  <c r="T74" i="1"/>
  <c r="T72" i="1"/>
  <c r="T67" i="1"/>
  <c r="T65" i="1"/>
  <c r="T63" i="1"/>
  <c r="T61" i="1"/>
  <c r="T59" i="1"/>
  <c r="T57" i="1"/>
  <c r="T55" i="1"/>
  <c r="T33" i="1"/>
  <c r="T31" i="1"/>
  <c r="T29" i="1"/>
  <c r="T27" i="1"/>
  <c r="T58" i="1"/>
  <c r="K70" i="1"/>
  <c r="K5" i="1" s="1"/>
  <c r="U6" i="1"/>
  <c r="T93" i="1"/>
  <c r="T98" i="1"/>
  <c r="T9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10" i="1" l="1"/>
  <c r="T23" i="1"/>
  <c r="T18" i="1"/>
  <c r="T25" i="1"/>
  <c r="T12" i="1"/>
  <c r="T20" i="1"/>
  <c r="T94" i="1"/>
  <c r="T97" i="1"/>
  <c r="AC69" i="1"/>
  <c r="T50" i="1"/>
  <c r="T92" i="1"/>
  <c r="T7" i="1"/>
  <c r="T9" i="1"/>
  <c r="T11" i="1"/>
  <c r="T13" i="1"/>
  <c r="T15" i="1"/>
  <c r="T17" i="1"/>
  <c r="T19" i="1"/>
  <c r="T21" i="1"/>
  <c r="T35" i="1"/>
  <c r="T37" i="1"/>
  <c r="T39" i="1"/>
  <c r="T41" i="1"/>
  <c r="T43" i="1"/>
  <c r="T45" i="1"/>
  <c r="T47" i="1"/>
  <c r="T49" i="1"/>
  <c r="T51" i="1"/>
  <c r="T88" i="1"/>
  <c r="T28" i="1"/>
  <c r="T32" i="1"/>
  <c r="T89" i="1"/>
  <c r="T95" i="1"/>
  <c r="T70" i="1"/>
  <c r="T24" i="1"/>
  <c r="T42" i="1"/>
  <c r="T81" i="1"/>
  <c r="T83" i="1"/>
  <c r="T85" i="1"/>
  <c r="AC6" i="1"/>
  <c r="Q5" i="1"/>
  <c r="T38" i="1"/>
  <c r="T46" i="1"/>
  <c r="T79" i="1"/>
  <c r="T26" i="1"/>
  <c r="T36" i="1"/>
  <c r="T40" i="1"/>
  <c r="T44" i="1"/>
  <c r="T48" i="1"/>
  <c r="T52" i="1"/>
  <c r="T56" i="1"/>
  <c r="T60" i="1"/>
  <c r="T62" i="1"/>
  <c r="T64" i="1"/>
  <c r="T66" i="1"/>
  <c r="T68" i="1"/>
  <c r="T73" i="1"/>
  <c r="T75" i="1"/>
  <c r="T77" i="1"/>
  <c r="T87" i="1"/>
  <c r="T6" i="1"/>
  <c r="AC5" i="1" l="1"/>
</calcChain>
</file>

<file path=xl/sharedStrings.xml><?xml version="1.0" encoding="utf-8"?>
<sst xmlns="http://schemas.openxmlformats.org/spreadsheetml/2006/main" count="347" uniqueCount="145">
  <si>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</si>
  <si>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</si>
  <si>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</si>
  <si>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</si>
  <si>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</si>
  <si>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</si>
  <si>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</si>
  <si>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</si>
  <si>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</si>
  <si>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</si>
  <si>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</si>
  <si>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</si>
  <si>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</si>
  <si>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</si>
  <si>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</si>
  <si>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</si>
  <si>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</si>
  <si>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</si>
  <si>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</si>
  <si>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</si>
  <si>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</si>
  <si>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</si>
  <si>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17,08,(1)</t>
  </si>
  <si>
    <t>17,08,(2)</t>
  </si>
  <si>
    <t>15,08,</t>
  </si>
  <si>
    <t>14,08,</t>
  </si>
  <si>
    <t>08,08,</t>
  </si>
  <si>
    <t>07,08,</t>
  </si>
  <si>
    <t>01,08,</t>
  </si>
  <si>
    <t>31,07,</t>
  </si>
  <si>
    <t>25,07,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</si>
  <si>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</si>
  <si>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</si>
  <si>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</si>
  <si>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</si>
  <si>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</si>
  <si>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</si>
  <si>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</si>
  <si>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</si>
  <si>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</si>
  <si>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</si>
  <si>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</si>
  <si>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</si>
  <si>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</si>
  <si>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</si>
  <si>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</si>
  <si>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</si>
  <si>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</si>
  <si>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</si>
  <si>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</si>
  <si>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</si>
  <si>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</si>
  <si>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</si>
  <si>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</si>
  <si>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</si>
  <si>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</si>
  <si>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</si>
  <si>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</si>
  <si>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</si>
  <si>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</si>
  <si>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</si>
  <si>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</si>
  <si>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</si>
  <si>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</si>
  <si>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</si>
  <si>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</si>
  <si>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</si>
  <si>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</si>
  <si>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</si>
  <si>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</si>
  <si>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</si>
  <si>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</si>
  <si>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</si>
  <si>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</si>
  <si>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</si>
  <si>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</si>
  <si>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</si>
  <si>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</si>
  <si>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</si>
  <si>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</si>
  <si>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</si>
  <si>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</si>
  <si>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</si>
  <si>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</si>
  <si>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</si>
  <si>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</si>
  <si>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</si>
  <si>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</si>
  <si>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</si>
  <si>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</si>
  <si>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</si>
  <si>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</si>
  <si>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</si>
  <si>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</si>
  <si>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</si>
  <si>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</si>
  <si>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</si>
  <si>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</si>
  <si>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</si>
  <si>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</si>
  <si>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</si>
  <si>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</si>
  <si>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</si>
  <si>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</si>
  <si>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</si>
  <si>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</si>
  <si>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</si>
  <si>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есть дубль 378</t>
  </si>
  <si>
    <t xml:space="preserve"> 378 Колбаса Докторская Дугушка ТМ Стародворье ТС Дугушка в оболочке вектор 0,6 кг.  Поком</t>
  </si>
  <si>
    <t>дубль на 376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</si>
  <si>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</si>
  <si>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</si>
  <si>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</si>
  <si>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</si>
  <si>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</si>
  <si>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14,08,24 филиал обнулил / ТК Вояж (акция август)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</si>
  <si>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</si>
  <si>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</si>
  <si>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</si>
  <si>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</si>
  <si>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</si>
  <si>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</si>
  <si>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</si>
  <si>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14,08,24 филиал обнулил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</si>
  <si>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</si>
  <si>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</si>
  <si>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</si>
  <si>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</si>
  <si>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</si>
  <si>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</si>
  <si>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</si>
  <si>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</si>
  <si>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</si>
  <si>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</si>
  <si>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</si>
  <si>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</si>
  <si>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</si>
  <si>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</si>
  <si>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</si>
  <si>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</si>
  <si>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</si>
  <si>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</si>
  <si>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</si>
  <si>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t>заказ</t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</si>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</sst>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2.5703125" customWidth="1"/>
    <col min="10" max="11" width="6.85546875" customWidth="1"/>
    <col min="12" max="13" width="0.42578125" customWidth="1"/>
    <col min="14" max="18" width="6.85546875" customWidth="1"/>
    <col min="19" max="19" width="21.7109375" customWidth="1"/>
    <col min="20" max="21" width="5.42578125" customWidth="1"/>
    <col min="22" max="26" width="6.140625" customWidth="1"/>
    <col min="27" max="27" width="7" customWidth="1"/>
    <col min="28" max="28" width="27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45691.664000000004</v>
      </c>
      <c r="F5" s="4">
        <f>SUM(F6:F500)</f>
        <v>55601.843000000001</v>
      </c>
      <c r="G5" s="6"/>
      <c r="H5" s="1"/>
      <c r="I5" s="1"/>
      <c r="J5" s="4">
        <f t="shared" ref="J5:R5" si="0">SUM(J6:J500)</f>
        <v>44912.199999999975</v>
      </c>
      <c r="K5" s="4">
        <f t="shared" si="0"/>
        <v>779.46400000000006</v>
      </c>
      <c r="L5" s="4">
        <f t="shared" si="0"/>
        <v>0</v>
      </c>
      <c r="M5" s="4">
        <f t="shared" si="0"/>
        <v>0</v>
      </c>
      <c r="N5" s="4">
        <f t="shared" si="0"/>
        <v>22561.032600000002</v>
      </c>
      <c r="O5" s="4">
        <f t="shared" si="0"/>
        <v>5150</v>
      </c>
      <c r="P5" s="4">
        <f t="shared" si="0"/>
        <v>9138.3327999999947</v>
      </c>
      <c r="Q5" s="4">
        <f t="shared" si="0"/>
        <v>21727.769420000001</v>
      </c>
      <c r="R5" s="4">
        <f t="shared" si="0"/>
        <v>0</v>
      </c>
      <c r="S5" s="1"/>
      <c r="T5" s="1"/>
      <c r="U5" s="1"/>
      <c r="V5" s="4">
        <f t="shared" ref="V5:AA5" si="1">SUM(V6:V500)</f>
        <v>9157.7580000000016</v>
      </c>
      <c r="W5" s="4">
        <f t="shared" si="1"/>
        <v>8922.4320000000007</v>
      </c>
      <c r="X5" s="4">
        <f t="shared" si="1"/>
        <v>8975.6233999999986</v>
      </c>
      <c r="Y5" s="4">
        <f t="shared" si="1"/>
        <v>8739.0923999999977</v>
      </c>
      <c r="Z5" s="4">
        <f t="shared" si="1"/>
        <v>9181.4325999999965</v>
      </c>
      <c r="AA5" s="4">
        <f t="shared" si="1"/>
        <v>10085.066200000001</v>
      </c>
      <c r="AB5" s="1"/>
      <c r="AC5" s="4">
        <f>SUM(AC6:AC500)</f>
        <v>16891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830.26</v>
      </c>
      <c r="D6" s="1">
        <v>2045.8420000000001</v>
      </c>
      <c r="E6" s="1">
        <v>1177.1030000000001</v>
      </c>
      <c r="F6" s="1">
        <v>1395.53</v>
      </c>
      <c r="G6" s="6">
        <v>1</v>
      </c>
      <c r="H6" s="1">
        <v>50</v>
      </c>
      <c r="I6" s="1" t="s">
        <v>33</v>
      </c>
      <c r="J6" s="1">
        <v>1088.95</v>
      </c>
      <c r="K6" s="1">
        <f t="shared" ref="K6:K37" si="2">E6-J6</f>
        <v>88.15300000000002</v>
      </c>
      <c r="L6" s="1"/>
      <c r="M6" s="1"/>
      <c r="N6" s="1">
        <v>280.80290000000008</v>
      </c>
      <c r="O6" s="1">
        <v>200</v>
      </c>
      <c r="P6" s="1">
        <f>E6/5</f>
        <v>235.42060000000001</v>
      </c>
      <c r="Q6" s="5">
        <f>12*P6-O6-N6-F6</f>
        <v>948.71429999999987</v>
      </c>
      <c r="R6" s="5"/>
      <c r="S6" s="1"/>
      <c r="T6" s="1">
        <f>(F6+N6+O6+Q6)/P6</f>
        <v>12</v>
      </c>
      <c r="U6" s="1">
        <f>(F6+N6+O6)/P6</f>
        <v>7.9701304813597451</v>
      </c>
      <c r="V6" s="1">
        <v>222.55260000000001</v>
      </c>
      <c r="W6" s="1">
        <v>230.64279999999999</v>
      </c>
      <c r="X6" s="1">
        <v>248.654</v>
      </c>
      <c r="Y6" s="1">
        <v>224.09139999999999</v>
      </c>
      <c r="Z6" s="1">
        <v>237.79419999999999</v>
      </c>
      <c r="AA6" s="1">
        <v>305.35520000000002</v>
      </c>
      <c r="AB6" s="1" t="s">
        <v>34</v>
      </c>
      <c r="AC6" s="1">
        <f t="shared" ref="AC6:AC37" si="3">ROUND(Q6*G6,0)</f>
        <v>949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401.40699999999998</v>
      </c>
      <c r="D7" s="1">
        <v>855.79700000000003</v>
      </c>
      <c r="E7" s="1">
        <v>392.58800000000002</v>
      </c>
      <c r="F7" s="1">
        <v>729.005</v>
      </c>
      <c r="G7" s="6">
        <v>1</v>
      </c>
      <c r="H7" s="1">
        <v>45</v>
      </c>
      <c r="I7" s="1" t="s">
        <v>33</v>
      </c>
      <c r="J7" s="1">
        <v>377.9</v>
      </c>
      <c r="K7" s="1">
        <f t="shared" si="2"/>
        <v>14.688000000000045</v>
      </c>
      <c r="L7" s="1"/>
      <c r="M7" s="1"/>
      <c r="N7" s="1">
        <v>11.11199999999997</v>
      </c>
      <c r="O7" s="1"/>
      <c r="P7" s="1">
        <f t="shared" ref="P7:P70" si="4">E7/5</f>
        <v>78.517600000000002</v>
      </c>
      <c r="Q7" s="5">
        <f t="shared" ref="Q7:Q17" si="5">11*P7-O7-N7-F7</f>
        <v>123.5766000000001</v>
      </c>
      <c r="R7" s="5"/>
      <c r="S7" s="1"/>
      <c r="T7" s="1">
        <f t="shared" ref="T7:T70" si="6">(F7+N7+O7+Q7)/P7</f>
        <v>11</v>
      </c>
      <c r="U7" s="1">
        <f t="shared" ref="U7:U70" si="7">(F7+N7+O7)/P7</f>
        <v>9.4261286641466366</v>
      </c>
      <c r="V7" s="1">
        <v>84.130399999999995</v>
      </c>
      <c r="W7" s="1">
        <v>99.731999999999999</v>
      </c>
      <c r="X7" s="1">
        <v>85.805800000000005</v>
      </c>
      <c r="Y7" s="1">
        <v>72.344799999999992</v>
      </c>
      <c r="Z7" s="1">
        <v>76.976199999999992</v>
      </c>
      <c r="AA7" s="1">
        <v>83.264600000000002</v>
      </c>
      <c r="AB7" s="1"/>
      <c r="AC7" s="1">
        <f t="shared" si="3"/>
        <v>124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554.19200000000001</v>
      </c>
      <c r="D8" s="1">
        <v>1262.6949999999999</v>
      </c>
      <c r="E8" s="1">
        <v>593.58799999999997</v>
      </c>
      <c r="F8" s="1">
        <v>1013.022</v>
      </c>
      <c r="G8" s="6">
        <v>1</v>
      </c>
      <c r="H8" s="1">
        <v>45</v>
      </c>
      <c r="I8" s="1" t="s">
        <v>33</v>
      </c>
      <c r="J8" s="1">
        <v>538.1</v>
      </c>
      <c r="K8" s="1">
        <f t="shared" si="2"/>
        <v>55.487999999999943</v>
      </c>
      <c r="L8" s="1"/>
      <c r="M8" s="1"/>
      <c r="N8" s="1">
        <v>123.03189999999979</v>
      </c>
      <c r="O8" s="1"/>
      <c r="P8" s="1">
        <f t="shared" si="4"/>
        <v>118.71759999999999</v>
      </c>
      <c r="Q8" s="5">
        <f t="shared" si="5"/>
        <v>169.83970000000011</v>
      </c>
      <c r="R8" s="5"/>
      <c r="S8" s="1"/>
      <c r="T8" s="1">
        <f t="shared" si="6"/>
        <v>11</v>
      </c>
      <c r="U8" s="1">
        <f t="shared" si="7"/>
        <v>9.5693806141633591</v>
      </c>
      <c r="V8" s="1">
        <v>128.8724</v>
      </c>
      <c r="W8" s="1">
        <v>143.6652</v>
      </c>
      <c r="X8" s="1">
        <v>124.71380000000001</v>
      </c>
      <c r="Y8" s="1">
        <v>111.5866</v>
      </c>
      <c r="Z8" s="1">
        <v>123.8124</v>
      </c>
      <c r="AA8" s="1">
        <v>146.977</v>
      </c>
      <c r="AB8" s="1"/>
      <c r="AC8" s="1">
        <f t="shared" si="3"/>
        <v>170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272.024</v>
      </c>
      <c r="D9" s="1">
        <v>278.55599999999998</v>
      </c>
      <c r="E9" s="1">
        <v>227.12899999999999</v>
      </c>
      <c r="F9" s="1">
        <v>285.09300000000002</v>
      </c>
      <c r="G9" s="6">
        <v>1</v>
      </c>
      <c r="H9" s="1">
        <v>40</v>
      </c>
      <c r="I9" s="1" t="s">
        <v>33</v>
      </c>
      <c r="J9" s="1">
        <v>224.55</v>
      </c>
      <c r="K9" s="1">
        <f t="shared" si="2"/>
        <v>2.5789999999999793</v>
      </c>
      <c r="L9" s="1"/>
      <c r="M9" s="1"/>
      <c r="N9" s="1">
        <v>150.10780000000011</v>
      </c>
      <c r="O9" s="1"/>
      <c r="P9" s="1">
        <f t="shared" si="4"/>
        <v>45.425799999999995</v>
      </c>
      <c r="Q9" s="5">
        <f t="shared" si="5"/>
        <v>64.482999999999834</v>
      </c>
      <c r="R9" s="5"/>
      <c r="S9" s="1"/>
      <c r="T9" s="1">
        <f t="shared" si="6"/>
        <v>11</v>
      </c>
      <c r="U9" s="1">
        <f t="shared" si="7"/>
        <v>9.5804762932078287</v>
      </c>
      <c r="V9" s="1">
        <v>46.481999999999999</v>
      </c>
      <c r="W9" s="1">
        <v>45.007199999999997</v>
      </c>
      <c r="X9" s="1">
        <v>43.950200000000002</v>
      </c>
      <c r="Y9" s="1">
        <v>52.0886</v>
      </c>
      <c r="Z9" s="1">
        <v>55.44</v>
      </c>
      <c r="AA9" s="1">
        <v>53.219200000000001</v>
      </c>
      <c r="AB9" s="1"/>
      <c r="AC9" s="1">
        <f t="shared" si="3"/>
        <v>64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277</v>
      </c>
      <c r="D10" s="1">
        <v>570</v>
      </c>
      <c r="E10" s="1">
        <v>352</v>
      </c>
      <c r="F10" s="1">
        <v>396</v>
      </c>
      <c r="G10" s="6">
        <v>0.45</v>
      </c>
      <c r="H10" s="1">
        <v>45</v>
      </c>
      <c r="I10" s="1" t="s">
        <v>33</v>
      </c>
      <c r="J10" s="1">
        <v>360</v>
      </c>
      <c r="K10" s="1">
        <f t="shared" si="2"/>
        <v>-8</v>
      </c>
      <c r="L10" s="1"/>
      <c r="M10" s="1"/>
      <c r="N10" s="1">
        <v>278.2</v>
      </c>
      <c r="O10" s="1"/>
      <c r="P10" s="1">
        <f t="shared" si="4"/>
        <v>70.400000000000006</v>
      </c>
      <c r="Q10" s="5">
        <f t="shared" ref="Q10:Q11" si="8">12*P10-O10-N10-F10</f>
        <v>170.60000000000014</v>
      </c>
      <c r="R10" s="5"/>
      <c r="S10" s="1"/>
      <c r="T10" s="1">
        <f t="shared" si="6"/>
        <v>12.000000000000002</v>
      </c>
      <c r="U10" s="1">
        <f t="shared" si="7"/>
        <v>9.576704545454545</v>
      </c>
      <c r="V10" s="1">
        <v>74.8</v>
      </c>
      <c r="W10" s="1">
        <v>67.8</v>
      </c>
      <c r="X10" s="1">
        <v>61.2</v>
      </c>
      <c r="Y10" s="1">
        <v>54.6</v>
      </c>
      <c r="Z10" s="1">
        <v>54.2</v>
      </c>
      <c r="AA10" s="1">
        <v>59.671999999999997</v>
      </c>
      <c r="AB10" s="1"/>
      <c r="AC10" s="1">
        <f t="shared" si="3"/>
        <v>77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400</v>
      </c>
      <c r="D11" s="1">
        <v>1080</v>
      </c>
      <c r="E11" s="1">
        <v>736</v>
      </c>
      <c r="F11" s="1">
        <v>551.64800000000002</v>
      </c>
      <c r="G11" s="6">
        <v>0.45</v>
      </c>
      <c r="H11" s="1">
        <v>45</v>
      </c>
      <c r="I11" s="1" t="s">
        <v>33</v>
      </c>
      <c r="J11" s="1">
        <v>752</v>
      </c>
      <c r="K11" s="1">
        <f t="shared" si="2"/>
        <v>-16</v>
      </c>
      <c r="L11" s="1"/>
      <c r="M11" s="1"/>
      <c r="N11" s="1">
        <v>511.7296</v>
      </c>
      <c r="O11" s="1"/>
      <c r="P11" s="1">
        <f t="shared" si="4"/>
        <v>147.19999999999999</v>
      </c>
      <c r="Q11" s="5">
        <f t="shared" si="8"/>
        <v>703.02239999999995</v>
      </c>
      <c r="R11" s="5"/>
      <c r="S11" s="1"/>
      <c r="T11" s="1">
        <f t="shared" si="6"/>
        <v>12.000000000000002</v>
      </c>
      <c r="U11" s="1">
        <f t="shared" si="7"/>
        <v>7.2240326086956532</v>
      </c>
      <c r="V11" s="1">
        <v>132.6704</v>
      </c>
      <c r="W11" s="1">
        <v>116.6704</v>
      </c>
      <c r="X11" s="1">
        <v>125.2</v>
      </c>
      <c r="Y11" s="1">
        <v>115.2</v>
      </c>
      <c r="Z11" s="1">
        <v>120.8</v>
      </c>
      <c r="AA11" s="1">
        <v>144.4</v>
      </c>
      <c r="AB11" s="1"/>
      <c r="AC11" s="1">
        <f t="shared" si="3"/>
        <v>316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12</v>
      </c>
      <c r="D12" s="1">
        <v>226</v>
      </c>
      <c r="E12" s="1">
        <v>111</v>
      </c>
      <c r="F12" s="1">
        <v>117</v>
      </c>
      <c r="G12" s="6">
        <v>0.17</v>
      </c>
      <c r="H12" s="1">
        <v>180</v>
      </c>
      <c r="I12" s="1" t="s">
        <v>33</v>
      </c>
      <c r="J12" s="1">
        <v>147</v>
      </c>
      <c r="K12" s="1">
        <f t="shared" si="2"/>
        <v>-36</v>
      </c>
      <c r="L12" s="1"/>
      <c r="M12" s="1"/>
      <c r="N12" s="1">
        <v>0</v>
      </c>
      <c r="O12" s="1"/>
      <c r="P12" s="1">
        <f t="shared" si="4"/>
        <v>22.2</v>
      </c>
      <c r="Q12" s="5">
        <f>12*P12-O12-N12-F12</f>
        <v>149.39999999999998</v>
      </c>
      <c r="R12" s="5"/>
      <c r="S12" s="1"/>
      <c r="T12" s="1">
        <f t="shared" si="6"/>
        <v>12</v>
      </c>
      <c r="U12" s="1">
        <f t="shared" si="7"/>
        <v>5.2702702702702702</v>
      </c>
      <c r="V12" s="1">
        <v>13</v>
      </c>
      <c r="W12" s="1">
        <v>14</v>
      </c>
      <c r="X12" s="1">
        <v>22.8</v>
      </c>
      <c r="Y12" s="1">
        <v>19.600000000000001</v>
      </c>
      <c r="Z12" s="1">
        <v>23.8</v>
      </c>
      <c r="AA12" s="1">
        <v>30.6</v>
      </c>
      <c r="AB12" s="1"/>
      <c r="AC12" s="1">
        <f t="shared" si="3"/>
        <v>25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96</v>
      </c>
      <c r="D13" s="1">
        <v>300</v>
      </c>
      <c r="E13" s="1">
        <v>150</v>
      </c>
      <c r="F13" s="1">
        <v>189</v>
      </c>
      <c r="G13" s="6">
        <v>0.3</v>
      </c>
      <c r="H13" s="1">
        <v>40</v>
      </c>
      <c r="I13" s="1" t="s">
        <v>33</v>
      </c>
      <c r="J13" s="1">
        <v>145</v>
      </c>
      <c r="K13" s="1">
        <f t="shared" si="2"/>
        <v>5</v>
      </c>
      <c r="L13" s="1"/>
      <c r="M13" s="1"/>
      <c r="N13" s="1">
        <v>0</v>
      </c>
      <c r="O13" s="1"/>
      <c r="P13" s="1">
        <f t="shared" si="4"/>
        <v>30</v>
      </c>
      <c r="Q13" s="5">
        <f t="shared" si="5"/>
        <v>141</v>
      </c>
      <c r="R13" s="5"/>
      <c r="S13" s="1"/>
      <c r="T13" s="1">
        <f t="shared" si="6"/>
        <v>11</v>
      </c>
      <c r="U13" s="1">
        <f t="shared" si="7"/>
        <v>6.3</v>
      </c>
      <c r="V13" s="1">
        <v>26.2</v>
      </c>
      <c r="W13" s="1">
        <v>30</v>
      </c>
      <c r="X13" s="1">
        <v>28</v>
      </c>
      <c r="Y13" s="1">
        <v>23.4</v>
      </c>
      <c r="Z13" s="1">
        <v>21.6</v>
      </c>
      <c r="AA13" s="1">
        <v>32.6</v>
      </c>
      <c r="AB13" s="1"/>
      <c r="AC13" s="1">
        <f t="shared" si="3"/>
        <v>42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433</v>
      </c>
      <c r="D14" s="1">
        <v>180</v>
      </c>
      <c r="E14" s="1">
        <v>121</v>
      </c>
      <c r="F14" s="1">
        <v>437</v>
      </c>
      <c r="G14" s="6">
        <v>0.4</v>
      </c>
      <c r="H14" s="1">
        <v>50</v>
      </c>
      <c r="I14" s="1" t="s">
        <v>33</v>
      </c>
      <c r="J14" s="1">
        <v>121</v>
      </c>
      <c r="K14" s="1">
        <f t="shared" si="2"/>
        <v>0</v>
      </c>
      <c r="L14" s="1"/>
      <c r="M14" s="1"/>
      <c r="N14" s="1">
        <v>0</v>
      </c>
      <c r="O14" s="1"/>
      <c r="P14" s="1">
        <f t="shared" si="4"/>
        <v>24.2</v>
      </c>
      <c r="Q14" s="5"/>
      <c r="R14" s="5"/>
      <c r="S14" s="1"/>
      <c r="T14" s="1">
        <f t="shared" si="6"/>
        <v>18.057851239669422</v>
      </c>
      <c r="U14" s="1">
        <f t="shared" si="7"/>
        <v>18.057851239669422</v>
      </c>
      <c r="V14" s="1">
        <v>19.399999999999999</v>
      </c>
      <c r="W14" s="1">
        <v>50.2</v>
      </c>
      <c r="X14" s="1">
        <v>52.6</v>
      </c>
      <c r="Y14" s="1">
        <v>50.6</v>
      </c>
      <c r="Z14" s="1">
        <v>61.4</v>
      </c>
      <c r="AA14" s="1">
        <v>75.8</v>
      </c>
      <c r="AB14" s="17" t="s">
        <v>44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83</v>
      </c>
      <c r="D15" s="1">
        <v>540</v>
      </c>
      <c r="E15" s="1">
        <v>240</v>
      </c>
      <c r="F15" s="1">
        <v>299</v>
      </c>
      <c r="G15" s="6">
        <v>0.17</v>
      </c>
      <c r="H15" s="1">
        <v>120</v>
      </c>
      <c r="I15" s="1" t="s">
        <v>33</v>
      </c>
      <c r="J15" s="1">
        <v>302</v>
      </c>
      <c r="K15" s="1">
        <f t="shared" si="2"/>
        <v>-62</v>
      </c>
      <c r="L15" s="1"/>
      <c r="M15" s="1"/>
      <c r="N15" s="1">
        <v>0</v>
      </c>
      <c r="O15" s="1"/>
      <c r="P15" s="1">
        <f t="shared" si="4"/>
        <v>48</v>
      </c>
      <c r="Q15" s="5">
        <f>12*P15-O15-N15-F15</f>
        <v>277</v>
      </c>
      <c r="R15" s="5"/>
      <c r="S15" s="1"/>
      <c r="T15" s="1">
        <f t="shared" si="6"/>
        <v>12</v>
      </c>
      <c r="U15" s="1">
        <f t="shared" si="7"/>
        <v>6.229166666666667</v>
      </c>
      <c r="V15" s="1">
        <v>38.200000000000003</v>
      </c>
      <c r="W15" s="1">
        <v>46.6</v>
      </c>
      <c r="X15" s="1">
        <v>45.6</v>
      </c>
      <c r="Y15" s="1">
        <v>46</v>
      </c>
      <c r="Z15" s="1">
        <v>48</v>
      </c>
      <c r="AA15" s="1">
        <v>51.2</v>
      </c>
      <c r="AB15" s="1"/>
      <c r="AC15" s="1">
        <f t="shared" si="3"/>
        <v>47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156</v>
      </c>
      <c r="D16" s="1">
        <v>48</v>
      </c>
      <c r="E16" s="1">
        <v>164</v>
      </c>
      <c r="F16" s="1">
        <v>23</v>
      </c>
      <c r="G16" s="6">
        <v>0.35</v>
      </c>
      <c r="H16" s="1">
        <v>45</v>
      </c>
      <c r="I16" s="1" t="s">
        <v>33</v>
      </c>
      <c r="J16" s="1">
        <v>165</v>
      </c>
      <c r="K16" s="1">
        <f t="shared" si="2"/>
        <v>-1</v>
      </c>
      <c r="L16" s="1"/>
      <c r="M16" s="1"/>
      <c r="N16" s="1">
        <v>165.2</v>
      </c>
      <c r="O16" s="1"/>
      <c r="P16" s="1">
        <f t="shared" si="4"/>
        <v>32.799999999999997</v>
      </c>
      <c r="Q16" s="5">
        <f t="shared" si="5"/>
        <v>172.59999999999997</v>
      </c>
      <c r="R16" s="5"/>
      <c r="S16" s="1"/>
      <c r="T16" s="1">
        <f t="shared" si="6"/>
        <v>11</v>
      </c>
      <c r="U16" s="1">
        <f t="shared" si="7"/>
        <v>5.7378048780487809</v>
      </c>
      <c r="V16" s="1">
        <v>28.4</v>
      </c>
      <c r="W16" s="1">
        <v>7.6</v>
      </c>
      <c r="X16" s="1">
        <v>8</v>
      </c>
      <c r="Y16" s="1">
        <v>18.2</v>
      </c>
      <c r="Z16" s="1">
        <v>18.600000000000001</v>
      </c>
      <c r="AA16" s="1">
        <v>11.6</v>
      </c>
      <c r="AB16" s="1"/>
      <c r="AC16" s="1">
        <f t="shared" si="3"/>
        <v>60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228</v>
      </c>
      <c r="D17" s="1">
        <v>192</v>
      </c>
      <c r="E17" s="1">
        <v>163</v>
      </c>
      <c r="F17" s="1">
        <v>231</v>
      </c>
      <c r="G17" s="6">
        <v>0.35</v>
      </c>
      <c r="H17" s="1">
        <v>45</v>
      </c>
      <c r="I17" s="1" t="s">
        <v>33</v>
      </c>
      <c r="J17" s="1">
        <v>161</v>
      </c>
      <c r="K17" s="1">
        <f t="shared" si="2"/>
        <v>2</v>
      </c>
      <c r="L17" s="1"/>
      <c r="M17" s="1"/>
      <c r="N17" s="1">
        <v>16.399999999999981</v>
      </c>
      <c r="O17" s="1"/>
      <c r="P17" s="1">
        <f t="shared" si="4"/>
        <v>32.6</v>
      </c>
      <c r="Q17" s="5">
        <f t="shared" si="5"/>
        <v>111.20000000000005</v>
      </c>
      <c r="R17" s="5"/>
      <c r="S17" s="1"/>
      <c r="T17" s="1">
        <f t="shared" si="6"/>
        <v>11</v>
      </c>
      <c r="U17" s="1">
        <f t="shared" si="7"/>
        <v>7.5889570552147232</v>
      </c>
      <c r="V17" s="1">
        <v>29</v>
      </c>
      <c r="W17" s="1">
        <v>34.6</v>
      </c>
      <c r="X17" s="1">
        <v>33</v>
      </c>
      <c r="Y17" s="1">
        <v>38.799999999999997</v>
      </c>
      <c r="Z17" s="1">
        <v>40</v>
      </c>
      <c r="AA17" s="1">
        <v>30.6</v>
      </c>
      <c r="AB17" s="1"/>
      <c r="AC17" s="1">
        <f t="shared" si="3"/>
        <v>39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32</v>
      </c>
      <c r="C18" s="1">
        <v>1123.748</v>
      </c>
      <c r="D18" s="1">
        <v>1094.33</v>
      </c>
      <c r="E18" s="1">
        <v>919.50300000000004</v>
      </c>
      <c r="F18" s="1">
        <v>1140.19</v>
      </c>
      <c r="G18" s="6">
        <v>1</v>
      </c>
      <c r="H18" s="1">
        <v>55</v>
      </c>
      <c r="I18" s="1" t="s">
        <v>33</v>
      </c>
      <c r="J18" s="1">
        <v>895</v>
      </c>
      <c r="K18" s="1">
        <f t="shared" si="2"/>
        <v>24.503000000000043</v>
      </c>
      <c r="L18" s="1"/>
      <c r="M18" s="1"/>
      <c r="N18" s="1">
        <v>523.43348000000037</v>
      </c>
      <c r="O18" s="1"/>
      <c r="P18" s="1">
        <f t="shared" si="4"/>
        <v>183.9006</v>
      </c>
      <c r="Q18" s="5">
        <f>12*P18-O18-N18-F18</f>
        <v>543.18371999999977</v>
      </c>
      <c r="R18" s="5"/>
      <c r="S18" s="1"/>
      <c r="T18" s="1">
        <f t="shared" si="6"/>
        <v>12.000000000000002</v>
      </c>
      <c r="U18" s="1">
        <f t="shared" si="7"/>
        <v>9.0463189353378972</v>
      </c>
      <c r="V18" s="1">
        <v>182.5316</v>
      </c>
      <c r="W18" s="1">
        <v>186.9862</v>
      </c>
      <c r="X18" s="1">
        <v>185.3296</v>
      </c>
      <c r="Y18" s="1">
        <v>167.22219999999999</v>
      </c>
      <c r="Z18" s="1">
        <v>182.49340000000001</v>
      </c>
      <c r="AA18" s="1">
        <v>214.67619999999999</v>
      </c>
      <c r="AB18" s="1"/>
      <c r="AC18" s="1">
        <f t="shared" si="3"/>
        <v>543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2618.866</v>
      </c>
      <c r="D19" s="1">
        <v>3390.212</v>
      </c>
      <c r="E19" s="1">
        <v>2368.4780000000001</v>
      </c>
      <c r="F19" s="1">
        <v>3146.701</v>
      </c>
      <c r="G19" s="6">
        <v>1</v>
      </c>
      <c r="H19" s="1">
        <v>50</v>
      </c>
      <c r="I19" s="1" t="s">
        <v>33</v>
      </c>
      <c r="J19" s="1">
        <v>2380</v>
      </c>
      <c r="K19" s="1">
        <f t="shared" si="2"/>
        <v>-11.521999999999935</v>
      </c>
      <c r="L19" s="1"/>
      <c r="M19" s="1"/>
      <c r="N19" s="1">
        <v>685.16282000000047</v>
      </c>
      <c r="O19" s="1">
        <v>500</v>
      </c>
      <c r="P19" s="1">
        <f t="shared" si="4"/>
        <v>473.69560000000001</v>
      </c>
      <c r="Q19" s="5">
        <f>12.4*P19-O19-N19-F19</f>
        <v>1541.96162</v>
      </c>
      <c r="R19" s="5"/>
      <c r="S19" s="1"/>
      <c r="T19" s="1">
        <f t="shared" si="6"/>
        <v>12.4</v>
      </c>
      <c r="U19" s="1">
        <f t="shared" si="7"/>
        <v>9.1448259599624748</v>
      </c>
      <c r="V19" s="1">
        <v>478.77519999999998</v>
      </c>
      <c r="W19" s="1">
        <v>497.88260000000002</v>
      </c>
      <c r="X19" s="1">
        <v>490.53239999999988</v>
      </c>
      <c r="Y19" s="1">
        <v>477.61380000000003</v>
      </c>
      <c r="Z19" s="1">
        <v>491.20979999999997</v>
      </c>
      <c r="AA19" s="1">
        <v>489.29739999999998</v>
      </c>
      <c r="AB19" s="1"/>
      <c r="AC19" s="1">
        <f t="shared" si="3"/>
        <v>1542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32</v>
      </c>
      <c r="C20" s="1">
        <v>343.80900000000003</v>
      </c>
      <c r="D20" s="1">
        <v>387.6</v>
      </c>
      <c r="E20" s="1">
        <v>240.298</v>
      </c>
      <c r="F20" s="1">
        <v>395.98399999999998</v>
      </c>
      <c r="G20" s="6">
        <v>1</v>
      </c>
      <c r="H20" s="1">
        <v>50</v>
      </c>
      <c r="I20" s="1" t="s">
        <v>33</v>
      </c>
      <c r="J20" s="1">
        <v>218.75</v>
      </c>
      <c r="K20" s="1">
        <f t="shared" si="2"/>
        <v>21.548000000000002</v>
      </c>
      <c r="L20" s="1"/>
      <c r="M20" s="1"/>
      <c r="N20" s="1">
        <v>31.509799999999981</v>
      </c>
      <c r="O20" s="1"/>
      <c r="P20" s="1">
        <f t="shared" si="4"/>
        <v>48.059600000000003</v>
      </c>
      <c r="Q20" s="5">
        <f>12*P20-O20-N20-F20</f>
        <v>149.22140000000019</v>
      </c>
      <c r="R20" s="5"/>
      <c r="S20" s="1"/>
      <c r="T20" s="1">
        <f t="shared" si="6"/>
        <v>12.000000000000002</v>
      </c>
      <c r="U20" s="1">
        <f t="shared" si="7"/>
        <v>8.8950761138253327</v>
      </c>
      <c r="V20" s="1">
        <v>50.662199999999999</v>
      </c>
      <c r="W20" s="1">
        <v>56.824199999999998</v>
      </c>
      <c r="X20" s="1">
        <v>50.760199999999998</v>
      </c>
      <c r="Y20" s="1">
        <v>47.939800000000012</v>
      </c>
      <c r="Z20" s="1">
        <v>61.484000000000002</v>
      </c>
      <c r="AA20" s="1">
        <v>66.068799999999996</v>
      </c>
      <c r="AB20" s="1"/>
      <c r="AC20" s="1">
        <f t="shared" si="3"/>
        <v>149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2507.3850000000002</v>
      </c>
      <c r="D21" s="1">
        <v>1055.95</v>
      </c>
      <c r="E21" s="1">
        <v>1382.83</v>
      </c>
      <c r="F21" s="1">
        <v>1937.6679999999999</v>
      </c>
      <c r="G21" s="6">
        <v>1</v>
      </c>
      <c r="H21" s="1">
        <v>55</v>
      </c>
      <c r="I21" s="1" t="s">
        <v>33</v>
      </c>
      <c r="J21" s="1">
        <v>1325.1</v>
      </c>
      <c r="K21" s="1">
        <f t="shared" si="2"/>
        <v>57.730000000000018</v>
      </c>
      <c r="L21" s="1"/>
      <c r="M21" s="1"/>
      <c r="N21" s="1">
        <v>383.64640000000009</v>
      </c>
      <c r="O21" s="1">
        <v>300</v>
      </c>
      <c r="P21" s="1">
        <f t="shared" si="4"/>
        <v>276.56599999999997</v>
      </c>
      <c r="Q21" s="5">
        <f>12*P21-O21-N21-F21</f>
        <v>697.47759999999948</v>
      </c>
      <c r="R21" s="5"/>
      <c r="S21" s="1"/>
      <c r="T21" s="1">
        <f t="shared" si="6"/>
        <v>12</v>
      </c>
      <c r="U21" s="1">
        <f t="shared" si="7"/>
        <v>9.4780790118814338</v>
      </c>
      <c r="V21" s="1">
        <v>282.14339999999999</v>
      </c>
      <c r="W21" s="1">
        <v>301.0926</v>
      </c>
      <c r="X21" s="1">
        <v>298.79599999999999</v>
      </c>
      <c r="Y21" s="1">
        <v>333.42700000000002</v>
      </c>
      <c r="Z21" s="1">
        <v>358.15019999999998</v>
      </c>
      <c r="AA21" s="1">
        <v>359.01080000000002</v>
      </c>
      <c r="AB21" s="1"/>
      <c r="AC21" s="1">
        <f t="shared" si="3"/>
        <v>697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52</v>
      </c>
      <c r="B22" s="10" t="s">
        <v>32</v>
      </c>
      <c r="C22" s="10">
        <v>-2.5750000000000002</v>
      </c>
      <c r="D22" s="10">
        <v>2.5750000000000002</v>
      </c>
      <c r="E22" s="10"/>
      <c r="F22" s="10"/>
      <c r="G22" s="11">
        <v>0</v>
      </c>
      <c r="H22" s="10" t="e">
        <v>#N/A</v>
      </c>
      <c r="I22" s="10" t="s">
        <v>53</v>
      </c>
      <c r="J22" s="10"/>
      <c r="K22" s="10">
        <f t="shared" si="2"/>
        <v>0</v>
      </c>
      <c r="L22" s="10"/>
      <c r="M22" s="10"/>
      <c r="N22" s="10"/>
      <c r="O22" s="10"/>
      <c r="P22" s="10">
        <f t="shared" si="4"/>
        <v>0</v>
      </c>
      <c r="Q22" s="12"/>
      <c r="R22" s="12"/>
      <c r="S22" s="10"/>
      <c r="T22" s="10" t="e">
        <f t="shared" si="6"/>
        <v>#DIV/0!</v>
      </c>
      <c r="U22" s="10" t="e">
        <f t="shared" si="7"/>
        <v>#DIV/0!</v>
      </c>
      <c r="V22" s="10">
        <v>0</v>
      </c>
      <c r="W22" s="10">
        <v>0.51500000000000001</v>
      </c>
      <c r="X22" s="10">
        <v>0.51500000000000001</v>
      </c>
      <c r="Y22" s="10">
        <v>0</v>
      </c>
      <c r="Z22" s="10">
        <v>0</v>
      </c>
      <c r="AA22" s="10">
        <v>0</v>
      </c>
      <c r="AB22" s="10" t="s">
        <v>54</v>
      </c>
      <c r="AC22" s="10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32</v>
      </c>
      <c r="C23" s="1">
        <v>556.84699999999998</v>
      </c>
      <c r="D23" s="1">
        <v>660.64</v>
      </c>
      <c r="E23" s="1">
        <v>465.54199999999997</v>
      </c>
      <c r="F23" s="1">
        <v>641.46500000000003</v>
      </c>
      <c r="G23" s="6">
        <v>1</v>
      </c>
      <c r="H23" s="1">
        <v>60</v>
      </c>
      <c r="I23" s="1" t="s">
        <v>33</v>
      </c>
      <c r="J23" s="1">
        <v>443.3</v>
      </c>
      <c r="K23" s="1">
        <f t="shared" si="2"/>
        <v>22.241999999999962</v>
      </c>
      <c r="L23" s="1"/>
      <c r="M23" s="1"/>
      <c r="N23" s="1">
        <v>201.4328000000001</v>
      </c>
      <c r="O23" s="1"/>
      <c r="P23" s="1">
        <f t="shared" si="4"/>
        <v>93.108399999999989</v>
      </c>
      <c r="Q23" s="5">
        <f>12*P23-O23-N23-F23</f>
        <v>274.40299999999991</v>
      </c>
      <c r="R23" s="5"/>
      <c r="S23" s="1"/>
      <c r="T23" s="1">
        <f t="shared" si="6"/>
        <v>12.000000000000002</v>
      </c>
      <c r="U23" s="1">
        <f t="shared" si="7"/>
        <v>9.0528652624253052</v>
      </c>
      <c r="V23" s="1">
        <v>93.985399999999998</v>
      </c>
      <c r="W23" s="1">
        <v>100.72320000000001</v>
      </c>
      <c r="X23" s="1">
        <v>96.503599999999992</v>
      </c>
      <c r="Y23" s="1">
        <v>100.1964</v>
      </c>
      <c r="Z23" s="1">
        <v>106.6108</v>
      </c>
      <c r="AA23" s="1">
        <v>95.781599999999997</v>
      </c>
      <c r="AB23" s="1"/>
      <c r="AC23" s="1">
        <f t="shared" si="3"/>
        <v>274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687.09900000000005</v>
      </c>
      <c r="D24" s="1">
        <v>781.04600000000005</v>
      </c>
      <c r="E24" s="1">
        <v>550.27099999999996</v>
      </c>
      <c r="F24" s="1">
        <v>816.279</v>
      </c>
      <c r="G24" s="6">
        <v>1</v>
      </c>
      <c r="H24" s="1">
        <v>60</v>
      </c>
      <c r="I24" s="1" t="s">
        <v>33</v>
      </c>
      <c r="J24" s="1">
        <v>534.85</v>
      </c>
      <c r="K24" s="1">
        <f t="shared" si="2"/>
        <v>15.420999999999935</v>
      </c>
      <c r="L24" s="1"/>
      <c r="M24" s="1"/>
      <c r="N24" s="1">
        <v>213.36172000000019</v>
      </c>
      <c r="O24" s="1"/>
      <c r="P24" s="1">
        <f t="shared" si="4"/>
        <v>110.05419999999999</v>
      </c>
      <c r="Q24" s="5">
        <f t="shared" ref="Q24:Q25" si="9">12*P24-O24-N24-F24</f>
        <v>291.00967999999989</v>
      </c>
      <c r="R24" s="5"/>
      <c r="S24" s="1"/>
      <c r="T24" s="1">
        <f t="shared" si="6"/>
        <v>12</v>
      </c>
      <c r="U24" s="1">
        <f t="shared" si="7"/>
        <v>9.3557603435398207</v>
      </c>
      <c r="V24" s="1">
        <v>111.496</v>
      </c>
      <c r="W24" s="1">
        <v>122.203</v>
      </c>
      <c r="X24" s="1">
        <v>120.04819999999999</v>
      </c>
      <c r="Y24" s="1">
        <v>112.12139999999999</v>
      </c>
      <c r="Z24" s="1">
        <v>124.3886</v>
      </c>
      <c r="AA24" s="1">
        <v>120.782</v>
      </c>
      <c r="AB24" s="1"/>
      <c r="AC24" s="1">
        <f t="shared" si="3"/>
        <v>291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995.428</v>
      </c>
      <c r="D25" s="1">
        <v>627.80799999999999</v>
      </c>
      <c r="E25" s="1">
        <v>732.42</v>
      </c>
      <c r="F25" s="1">
        <v>767.23599999999999</v>
      </c>
      <c r="G25" s="6">
        <v>1</v>
      </c>
      <c r="H25" s="1">
        <v>60</v>
      </c>
      <c r="I25" s="1" t="s">
        <v>33</v>
      </c>
      <c r="J25" s="1">
        <v>700.75</v>
      </c>
      <c r="K25" s="1">
        <f t="shared" si="2"/>
        <v>31.669999999999959</v>
      </c>
      <c r="L25" s="1"/>
      <c r="M25" s="1"/>
      <c r="N25" s="1">
        <v>427.52836000000002</v>
      </c>
      <c r="O25" s="1">
        <v>100</v>
      </c>
      <c r="P25" s="1">
        <f t="shared" si="4"/>
        <v>146.48399999999998</v>
      </c>
      <c r="Q25" s="5">
        <f t="shared" si="9"/>
        <v>463.04363999999975</v>
      </c>
      <c r="R25" s="5"/>
      <c r="S25" s="1"/>
      <c r="T25" s="1">
        <f t="shared" si="6"/>
        <v>12.000000000000002</v>
      </c>
      <c r="U25" s="1">
        <f t="shared" si="7"/>
        <v>8.8389473253051545</v>
      </c>
      <c r="V25" s="1">
        <v>143.1062</v>
      </c>
      <c r="W25" s="1">
        <v>135.32859999999999</v>
      </c>
      <c r="X25" s="1">
        <v>133.32759999999999</v>
      </c>
      <c r="Y25" s="1">
        <v>137.97399999999999</v>
      </c>
      <c r="Z25" s="1">
        <v>145.99340000000001</v>
      </c>
      <c r="AA25" s="1">
        <v>134.58959999999999</v>
      </c>
      <c r="AB25" s="1"/>
      <c r="AC25" s="1">
        <f t="shared" si="3"/>
        <v>463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6.9320000000000004</v>
      </c>
      <c r="D26" s="1">
        <v>58.24</v>
      </c>
      <c r="E26" s="1">
        <v>24.864000000000001</v>
      </c>
      <c r="F26" s="1">
        <v>38.911999999999999</v>
      </c>
      <c r="G26" s="6">
        <v>1</v>
      </c>
      <c r="H26" s="1">
        <v>35</v>
      </c>
      <c r="I26" s="1" t="s">
        <v>33</v>
      </c>
      <c r="J26" s="1">
        <v>27</v>
      </c>
      <c r="K26" s="1">
        <f t="shared" si="2"/>
        <v>-2.1359999999999992</v>
      </c>
      <c r="L26" s="1"/>
      <c r="M26" s="1"/>
      <c r="N26" s="1">
        <v>10</v>
      </c>
      <c r="O26" s="1"/>
      <c r="P26" s="1">
        <f t="shared" si="4"/>
        <v>4.9728000000000003</v>
      </c>
      <c r="Q26" s="5">
        <f t="shared" ref="Q26:Q32" si="10">11*P26-O26-N26-F26</f>
        <v>5.7888000000000019</v>
      </c>
      <c r="R26" s="5"/>
      <c r="S26" s="1"/>
      <c r="T26" s="1">
        <f t="shared" si="6"/>
        <v>11</v>
      </c>
      <c r="U26" s="1">
        <f t="shared" si="7"/>
        <v>9.8359073359073346</v>
      </c>
      <c r="V26" s="1">
        <v>4.2753999999999994</v>
      </c>
      <c r="W26" s="1">
        <v>3.641</v>
      </c>
      <c r="X26" s="1">
        <v>4.0679999999999996</v>
      </c>
      <c r="Y26" s="1">
        <v>2.1046</v>
      </c>
      <c r="Z26" s="1">
        <v>1.6848000000000001</v>
      </c>
      <c r="AA26" s="1">
        <v>0.34799999999999998</v>
      </c>
      <c r="AB26" s="1"/>
      <c r="AC26" s="1">
        <f t="shared" si="3"/>
        <v>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362.262</v>
      </c>
      <c r="D27" s="1">
        <v>539.57100000000003</v>
      </c>
      <c r="E27" s="1">
        <v>374.02199999999999</v>
      </c>
      <c r="F27" s="1">
        <v>421.30500000000001</v>
      </c>
      <c r="G27" s="6">
        <v>1</v>
      </c>
      <c r="H27" s="1">
        <v>30</v>
      </c>
      <c r="I27" s="1" t="s">
        <v>33</v>
      </c>
      <c r="J27" s="1">
        <v>374.1</v>
      </c>
      <c r="K27" s="1">
        <f t="shared" si="2"/>
        <v>-7.8000000000031378E-2</v>
      </c>
      <c r="L27" s="1"/>
      <c r="M27" s="1"/>
      <c r="N27" s="1">
        <v>173.44669999999999</v>
      </c>
      <c r="O27" s="1"/>
      <c r="P27" s="1">
        <f t="shared" si="4"/>
        <v>74.804400000000001</v>
      </c>
      <c r="Q27" s="5">
        <f>10.5*P27-O27-N27-F27</f>
        <v>190.69450000000001</v>
      </c>
      <c r="R27" s="5"/>
      <c r="S27" s="1"/>
      <c r="T27" s="1">
        <f t="shared" si="6"/>
        <v>10.500000000000002</v>
      </c>
      <c r="U27" s="1">
        <f t="shared" si="7"/>
        <v>7.9507582441674556</v>
      </c>
      <c r="V27" s="1">
        <v>73.317599999999999</v>
      </c>
      <c r="W27" s="1">
        <v>73.66040000000001</v>
      </c>
      <c r="X27" s="1">
        <v>73.410200000000003</v>
      </c>
      <c r="Y27" s="1">
        <v>68.855999999999995</v>
      </c>
      <c r="Z27" s="1">
        <v>72.677999999999997</v>
      </c>
      <c r="AA27" s="1">
        <v>69.262199999999993</v>
      </c>
      <c r="AB27" s="1"/>
      <c r="AC27" s="1">
        <f t="shared" si="3"/>
        <v>191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578.36599999999999</v>
      </c>
      <c r="D28" s="1">
        <v>239.27699999999999</v>
      </c>
      <c r="E28" s="1">
        <v>411.452</v>
      </c>
      <c r="F28" s="1">
        <v>356.82100000000003</v>
      </c>
      <c r="G28" s="6">
        <v>1</v>
      </c>
      <c r="H28" s="1">
        <v>30</v>
      </c>
      <c r="I28" s="1" t="s">
        <v>33</v>
      </c>
      <c r="J28" s="1">
        <v>397</v>
      </c>
      <c r="K28" s="1">
        <f t="shared" si="2"/>
        <v>14.451999999999998</v>
      </c>
      <c r="L28" s="1"/>
      <c r="M28" s="1"/>
      <c r="N28" s="1">
        <v>395.70946000000009</v>
      </c>
      <c r="O28" s="1"/>
      <c r="P28" s="1">
        <f t="shared" si="4"/>
        <v>82.290400000000005</v>
      </c>
      <c r="Q28" s="5">
        <f t="shared" ref="Q28:Q29" si="11">10.5*P28-O28-N28-F28</f>
        <v>111.51873999999992</v>
      </c>
      <c r="R28" s="5"/>
      <c r="S28" s="1"/>
      <c r="T28" s="1">
        <f t="shared" si="6"/>
        <v>10.500000000000002</v>
      </c>
      <c r="U28" s="1">
        <f t="shared" si="7"/>
        <v>9.1448147049959676</v>
      </c>
      <c r="V28" s="1">
        <v>83.018200000000007</v>
      </c>
      <c r="W28" s="1">
        <v>68.428599999999989</v>
      </c>
      <c r="X28" s="1">
        <v>69.272999999999996</v>
      </c>
      <c r="Y28" s="1">
        <v>82.474000000000004</v>
      </c>
      <c r="Z28" s="1">
        <v>88.906800000000004</v>
      </c>
      <c r="AA28" s="1">
        <v>68.345799999999997</v>
      </c>
      <c r="AB28" s="1"/>
      <c r="AC28" s="1">
        <f t="shared" si="3"/>
        <v>112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620.32600000000002</v>
      </c>
      <c r="D29" s="1">
        <v>516.43700000000001</v>
      </c>
      <c r="E29" s="1">
        <v>486.35300000000001</v>
      </c>
      <c r="F29" s="1">
        <v>543.93100000000004</v>
      </c>
      <c r="G29" s="6">
        <v>1</v>
      </c>
      <c r="H29" s="1">
        <v>30</v>
      </c>
      <c r="I29" s="1" t="s">
        <v>33</v>
      </c>
      <c r="J29" s="1">
        <v>478.9</v>
      </c>
      <c r="K29" s="1">
        <f t="shared" si="2"/>
        <v>7.4530000000000314</v>
      </c>
      <c r="L29" s="1"/>
      <c r="M29" s="1"/>
      <c r="N29" s="1">
        <v>172.0476799999999</v>
      </c>
      <c r="O29" s="1"/>
      <c r="P29" s="1">
        <f t="shared" si="4"/>
        <v>97.270600000000002</v>
      </c>
      <c r="Q29" s="5">
        <f t="shared" si="11"/>
        <v>305.36262000000011</v>
      </c>
      <c r="R29" s="5"/>
      <c r="S29" s="1"/>
      <c r="T29" s="1">
        <f t="shared" si="6"/>
        <v>10.5</v>
      </c>
      <c r="U29" s="1">
        <f t="shared" si="7"/>
        <v>7.3606894580685216</v>
      </c>
      <c r="V29" s="1">
        <v>89.411199999999994</v>
      </c>
      <c r="W29" s="1">
        <v>91.384799999999998</v>
      </c>
      <c r="X29" s="1">
        <v>100.2748</v>
      </c>
      <c r="Y29" s="1">
        <v>106.3586</v>
      </c>
      <c r="Z29" s="1">
        <v>101.292</v>
      </c>
      <c r="AA29" s="1">
        <v>111.6118</v>
      </c>
      <c r="AB29" s="1"/>
      <c r="AC29" s="1">
        <f t="shared" si="3"/>
        <v>305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120.785</v>
      </c>
      <c r="D30" s="1">
        <v>250.547</v>
      </c>
      <c r="E30" s="1">
        <v>105.471</v>
      </c>
      <c r="F30" s="1">
        <v>252.43899999999999</v>
      </c>
      <c r="G30" s="6">
        <v>1</v>
      </c>
      <c r="H30" s="1">
        <v>45</v>
      </c>
      <c r="I30" s="1" t="s">
        <v>33</v>
      </c>
      <c r="J30" s="1">
        <v>104.4</v>
      </c>
      <c r="K30" s="1">
        <f t="shared" si="2"/>
        <v>1.070999999999998</v>
      </c>
      <c r="L30" s="1"/>
      <c r="M30" s="1"/>
      <c r="N30" s="1">
        <v>0</v>
      </c>
      <c r="O30" s="1"/>
      <c r="P30" s="1">
        <f t="shared" si="4"/>
        <v>21.094200000000001</v>
      </c>
      <c r="Q30" s="5"/>
      <c r="R30" s="5"/>
      <c r="S30" s="1"/>
      <c r="T30" s="1">
        <f t="shared" si="6"/>
        <v>11.967223217756539</v>
      </c>
      <c r="U30" s="1">
        <f t="shared" si="7"/>
        <v>11.967223217756539</v>
      </c>
      <c r="V30" s="1">
        <v>18.186399999999999</v>
      </c>
      <c r="W30" s="1">
        <v>29.862200000000001</v>
      </c>
      <c r="X30" s="1">
        <v>31.158000000000001</v>
      </c>
      <c r="Y30" s="1">
        <v>25.398</v>
      </c>
      <c r="Z30" s="1">
        <v>26.516999999999999</v>
      </c>
      <c r="AA30" s="1">
        <v>18.858000000000001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190.42500000000001</v>
      </c>
      <c r="D31" s="1">
        <v>7.6559999999999997</v>
      </c>
      <c r="E31" s="1">
        <v>75.992999999999995</v>
      </c>
      <c r="F31" s="1">
        <v>118.044</v>
      </c>
      <c r="G31" s="6">
        <v>1</v>
      </c>
      <c r="H31" s="1">
        <v>40</v>
      </c>
      <c r="I31" s="1" t="s">
        <v>33</v>
      </c>
      <c r="J31" s="1">
        <v>75.3</v>
      </c>
      <c r="K31" s="1">
        <f t="shared" si="2"/>
        <v>0.69299999999999784</v>
      </c>
      <c r="L31" s="1"/>
      <c r="M31" s="1"/>
      <c r="N31" s="1">
        <v>17.946000000000002</v>
      </c>
      <c r="O31" s="1"/>
      <c r="P31" s="1">
        <f t="shared" si="4"/>
        <v>15.198599999999999</v>
      </c>
      <c r="Q31" s="5">
        <f t="shared" si="10"/>
        <v>31.194599999999994</v>
      </c>
      <c r="R31" s="5"/>
      <c r="S31" s="1"/>
      <c r="T31" s="1">
        <f t="shared" si="6"/>
        <v>11</v>
      </c>
      <c r="U31" s="1">
        <f t="shared" si="7"/>
        <v>8.9475346413485468</v>
      </c>
      <c r="V31" s="1">
        <v>14.4018</v>
      </c>
      <c r="W31" s="1">
        <v>4.5846</v>
      </c>
      <c r="X31" s="1">
        <v>3.7757999999999998</v>
      </c>
      <c r="Y31" s="1">
        <v>7.1273999999999997</v>
      </c>
      <c r="Z31" s="1">
        <v>10.338200000000001</v>
      </c>
      <c r="AA31" s="1">
        <v>18.5992</v>
      </c>
      <c r="AB31" s="1"/>
      <c r="AC31" s="1">
        <f t="shared" si="3"/>
        <v>31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2461.2910000000002</v>
      </c>
      <c r="D32" s="1">
        <v>2566.3620000000001</v>
      </c>
      <c r="E32" s="1">
        <v>2185.38</v>
      </c>
      <c r="F32" s="1">
        <v>2465.6909999999998</v>
      </c>
      <c r="G32" s="6">
        <v>1</v>
      </c>
      <c r="H32" s="1">
        <v>40</v>
      </c>
      <c r="I32" s="1" t="s">
        <v>33</v>
      </c>
      <c r="J32" s="1">
        <v>2097.9</v>
      </c>
      <c r="K32" s="1">
        <f t="shared" si="2"/>
        <v>87.480000000000018</v>
      </c>
      <c r="L32" s="1"/>
      <c r="M32" s="1"/>
      <c r="N32" s="1">
        <v>933.97909999999956</v>
      </c>
      <c r="O32" s="1">
        <v>900</v>
      </c>
      <c r="P32" s="1">
        <f t="shared" si="4"/>
        <v>437.07600000000002</v>
      </c>
      <c r="Q32" s="5">
        <f t="shared" si="10"/>
        <v>508.16590000000087</v>
      </c>
      <c r="R32" s="5"/>
      <c r="S32" s="1"/>
      <c r="T32" s="1">
        <f t="shared" si="6"/>
        <v>11</v>
      </c>
      <c r="U32" s="1">
        <f t="shared" si="7"/>
        <v>9.8373511700482279</v>
      </c>
      <c r="V32" s="1">
        <v>457.11500000000001</v>
      </c>
      <c r="W32" s="1">
        <v>420.07499999999999</v>
      </c>
      <c r="X32" s="1">
        <v>398.24779999999998</v>
      </c>
      <c r="Y32" s="1">
        <v>394.21440000000001</v>
      </c>
      <c r="Z32" s="1">
        <v>408.00360000000001</v>
      </c>
      <c r="AA32" s="1">
        <v>401.05700000000002</v>
      </c>
      <c r="AB32" s="1"/>
      <c r="AC32" s="1">
        <f t="shared" si="3"/>
        <v>508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78.656000000000006</v>
      </c>
      <c r="D33" s="1">
        <v>155.59</v>
      </c>
      <c r="E33" s="1">
        <v>73.701999999999998</v>
      </c>
      <c r="F33" s="1">
        <v>150.96100000000001</v>
      </c>
      <c r="G33" s="6">
        <v>1</v>
      </c>
      <c r="H33" s="1">
        <v>35</v>
      </c>
      <c r="I33" s="1" t="s">
        <v>33</v>
      </c>
      <c r="J33" s="1">
        <v>69.7</v>
      </c>
      <c r="K33" s="1">
        <f t="shared" si="2"/>
        <v>4.0019999999999953</v>
      </c>
      <c r="L33" s="1"/>
      <c r="M33" s="1"/>
      <c r="N33" s="1">
        <v>0</v>
      </c>
      <c r="O33" s="1"/>
      <c r="P33" s="1">
        <f t="shared" si="4"/>
        <v>14.740399999999999</v>
      </c>
      <c r="Q33" s="5">
        <v>10</v>
      </c>
      <c r="R33" s="5"/>
      <c r="S33" s="1"/>
      <c r="T33" s="1">
        <f t="shared" si="6"/>
        <v>10.91971723969499</v>
      </c>
      <c r="U33" s="1">
        <f t="shared" si="7"/>
        <v>10.241309598111314</v>
      </c>
      <c r="V33" s="1">
        <v>15.3066</v>
      </c>
      <c r="W33" s="1">
        <v>19.006399999999999</v>
      </c>
      <c r="X33" s="1">
        <v>18.450600000000001</v>
      </c>
      <c r="Y33" s="1">
        <v>14.9376</v>
      </c>
      <c r="Z33" s="1">
        <v>15.9892</v>
      </c>
      <c r="AA33" s="1">
        <v>14.23</v>
      </c>
      <c r="AB33" s="1"/>
      <c r="AC33" s="1">
        <f t="shared" si="3"/>
        <v>10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66</v>
      </c>
      <c r="B34" s="14" t="s">
        <v>32</v>
      </c>
      <c r="C34" s="14"/>
      <c r="D34" s="14"/>
      <c r="E34" s="14"/>
      <c r="F34" s="14"/>
      <c r="G34" s="15">
        <v>0</v>
      </c>
      <c r="H34" s="14">
        <v>45</v>
      </c>
      <c r="I34" s="14" t="s">
        <v>33</v>
      </c>
      <c r="J34" s="14">
        <v>1.5</v>
      </c>
      <c r="K34" s="14">
        <f t="shared" si="2"/>
        <v>-1.5</v>
      </c>
      <c r="L34" s="14"/>
      <c r="M34" s="14"/>
      <c r="N34" s="14"/>
      <c r="O34" s="14"/>
      <c r="P34" s="14">
        <f t="shared" si="4"/>
        <v>0</v>
      </c>
      <c r="Q34" s="16"/>
      <c r="R34" s="16"/>
      <c r="S34" s="14"/>
      <c r="T34" s="14" t="e">
        <f t="shared" si="6"/>
        <v>#DIV/0!</v>
      </c>
      <c r="U34" s="14" t="e">
        <f t="shared" si="7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 t="s">
        <v>67</v>
      </c>
      <c r="AC34" s="14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32</v>
      </c>
      <c r="C35" s="1">
        <v>210.62</v>
      </c>
      <c r="D35" s="1">
        <v>266.214</v>
      </c>
      <c r="E35" s="1">
        <v>209.02500000000001</v>
      </c>
      <c r="F35" s="1">
        <v>201.97300000000001</v>
      </c>
      <c r="G35" s="6">
        <v>1</v>
      </c>
      <c r="H35" s="1">
        <v>30</v>
      </c>
      <c r="I35" s="1" t="s">
        <v>33</v>
      </c>
      <c r="J35" s="1">
        <v>202.5</v>
      </c>
      <c r="K35" s="1">
        <f t="shared" si="2"/>
        <v>6.5250000000000057</v>
      </c>
      <c r="L35" s="1"/>
      <c r="M35" s="1"/>
      <c r="N35" s="1">
        <v>149.26334</v>
      </c>
      <c r="O35" s="1"/>
      <c r="P35" s="1">
        <f t="shared" si="4"/>
        <v>41.805</v>
      </c>
      <c r="Q35" s="5">
        <f>10.5*P35-O35-N35-F35</f>
        <v>87.716160000000002</v>
      </c>
      <c r="R35" s="5"/>
      <c r="S35" s="1"/>
      <c r="T35" s="1">
        <f t="shared" si="6"/>
        <v>10.500000000000002</v>
      </c>
      <c r="U35" s="1">
        <f t="shared" si="7"/>
        <v>8.4017782561894521</v>
      </c>
      <c r="V35" s="1">
        <v>42.693399999999997</v>
      </c>
      <c r="W35" s="1">
        <v>37.3508</v>
      </c>
      <c r="X35" s="1">
        <v>34.913400000000003</v>
      </c>
      <c r="Y35" s="1">
        <v>35.676400000000001</v>
      </c>
      <c r="Z35" s="1">
        <v>37.677199999999999</v>
      </c>
      <c r="AA35" s="1">
        <v>36.131999999999998</v>
      </c>
      <c r="AB35" s="1"/>
      <c r="AC35" s="1">
        <f t="shared" si="3"/>
        <v>88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32</v>
      </c>
      <c r="C36" s="1">
        <v>68.02</v>
      </c>
      <c r="D36" s="1">
        <v>83.736000000000004</v>
      </c>
      <c r="E36" s="1">
        <v>91.025000000000006</v>
      </c>
      <c r="F36" s="1">
        <v>49.698999999999998</v>
      </c>
      <c r="G36" s="6">
        <v>1</v>
      </c>
      <c r="H36" s="1">
        <v>45</v>
      </c>
      <c r="I36" s="1" t="s">
        <v>33</v>
      </c>
      <c r="J36" s="1">
        <v>90</v>
      </c>
      <c r="K36" s="1">
        <f t="shared" si="2"/>
        <v>1.0250000000000057</v>
      </c>
      <c r="L36" s="1"/>
      <c r="M36" s="1"/>
      <c r="N36" s="1">
        <v>131.60339999999999</v>
      </c>
      <c r="O36" s="1"/>
      <c r="P36" s="1">
        <f t="shared" si="4"/>
        <v>18.205000000000002</v>
      </c>
      <c r="Q36" s="5">
        <f t="shared" ref="Q36:Q50" si="12">11*P36-O36-N36-F36</f>
        <v>18.952600000000032</v>
      </c>
      <c r="R36" s="5"/>
      <c r="S36" s="1"/>
      <c r="T36" s="1">
        <f t="shared" si="6"/>
        <v>10.999999999999998</v>
      </c>
      <c r="U36" s="1">
        <f t="shared" si="7"/>
        <v>9.9589343586926642</v>
      </c>
      <c r="V36" s="1">
        <v>18.765599999999999</v>
      </c>
      <c r="W36" s="1">
        <v>12.1686</v>
      </c>
      <c r="X36" s="1">
        <v>11.6182</v>
      </c>
      <c r="Y36" s="1">
        <v>12.5128</v>
      </c>
      <c r="Z36" s="1">
        <v>12.2186</v>
      </c>
      <c r="AA36" s="1">
        <v>12.2136</v>
      </c>
      <c r="AB36" s="1"/>
      <c r="AC36" s="1">
        <f t="shared" si="3"/>
        <v>19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32</v>
      </c>
      <c r="C37" s="1">
        <v>142.36099999999999</v>
      </c>
      <c r="D37" s="1"/>
      <c r="E37" s="1">
        <v>81.600999999999999</v>
      </c>
      <c r="F37" s="1">
        <v>57.896999999999998</v>
      </c>
      <c r="G37" s="6">
        <v>1</v>
      </c>
      <c r="H37" s="1">
        <v>45</v>
      </c>
      <c r="I37" s="1" t="s">
        <v>33</v>
      </c>
      <c r="J37" s="1">
        <v>76.400000000000006</v>
      </c>
      <c r="K37" s="1">
        <f t="shared" si="2"/>
        <v>5.2009999999999934</v>
      </c>
      <c r="L37" s="1"/>
      <c r="M37" s="1"/>
      <c r="N37" s="1">
        <v>102.331</v>
      </c>
      <c r="O37" s="1"/>
      <c r="P37" s="1">
        <f t="shared" si="4"/>
        <v>16.3202</v>
      </c>
      <c r="Q37" s="5">
        <f t="shared" si="12"/>
        <v>19.294199999999996</v>
      </c>
      <c r="R37" s="5"/>
      <c r="S37" s="1"/>
      <c r="T37" s="1">
        <f t="shared" si="6"/>
        <v>11</v>
      </c>
      <c r="U37" s="1">
        <f t="shared" si="7"/>
        <v>9.8177718410313606</v>
      </c>
      <c r="V37" s="1">
        <v>16.312799999999999</v>
      </c>
      <c r="W37" s="1">
        <v>13.07</v>
      </c>
      <c r="X37" s="1">
        <v>13.2172</v>
      </c>
      <c r="Y37" s="1">
        <v>10.347799999999999</v>
      </c>
      <c r="Z37" s="1">
        <v>10.204000000000001</v>
      </c>
      <c r="AA37" s="1">
        <v>13.516</v>
      </c>
      <c r="AB37" s="1"/>
      <c r="AC37" s="1">
        <f t="shared" si="3"/>
        <v>19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32</v>
      </c>
      <c r="C38" s="1">
        <v>95.177999999999997</v>
      </c>
      <c r="D38" s="1">
        <v>60.857999999999997</v>
      </c>
      <c r="E38" s="1">
        <v>49.747999999999998</v>
      </c>
      <c r="F38" s="1">
        <v>92.177999999999997</v>
      </c>
      <c r="G38" s="6">
        <v>1</v>
      </c>
      <c r="H38" s="1">
        <v>45</v>
      </c>
      <c r="I38" s="1" t="s">
        <v>33</v>
      </c>
      <c r="J38" s="1">
        <v>47.5</v>
      </c>
      <c r="K38" s="1">
        <f t="shared" ref="K38:K69" si="13">E38-J38</f>
        <v>2.2479999999999976</v>
      </c>
      <c r="L38" s="1"/>
      <c r="M38" s="1"/>
      <c r="N38" s="1">
        <v>0</v>
      </c>
      <c r="O38" s="1"/>
      <c r="P38" s="1">
        <f t="shared" si="4"/>
        <v>9.9496000000000002</v>
      </c>
      <c r="Q38" s="5">
        <f t="shared" si="12"/>
        <v>17.267600000000002</v>
      </c>
      <c r="R38" s="5"/>
      <c r="S38" s="1"/>
      <c r="T38" s="1">
        <f t="shared" si="6"/>
        <v>11</v>
      </c>
      <c r="U38" s="1">
        <f t="shared" si="7"/>
        <v>9.2644930449465299</v>
      </c>
      <c r="V38" s="1">
        <v>10.3772</v>
      </c>
      <c r="W38" s="1">
        <v>12.7996</v>
      </c>
      <c r="X38" s="1">
        <v>12.371600000000001</v>
      </c>
      <c r="Y38" s="1">
        <v>3.6150000000000002</v>
      </c>
      <c r="Z38" s="1">
        <v>1.8806</v>
      </c>
      <c r="AA38" s="1">
        <v>7.4584000000000001</v>
      </c>
      <c r="AB38" s="1"/>
      <c r="AC38" s="1">
        <f t="shared" ref="AC38:AC69" si="14">ROUND(Q38*G38,0)</f>
        <v>17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39</v>
      </c>
      <c r="C39" s="1">
        <v>1594</v>
      </c>
      <c r="D39" s="1">
        <v>2610</v>
      </c>
      <c r="E39" s="1">
        <v>1835</v>
      </c>
      <c r="F39" s="1">
        <v>1927</v>
      </c>
      <c r="G39" s="6">
        <v>0.4</v>
      </c>
      <c r="H39" s="1">
        <v>45</v>
      </c>
      <c r="I39" s="1" t="s">
        <v>33</v>
      </c>
      <c r="J39" s="1">
        <v>1833</v>
      </c>
      <c r="K39" s="1">
        <f t="shared" si="13"/>
        <v>2</v>
      </c>
      <c r="L39" s="1"/>
      <c r="M39" s="1"/>
      <c r="N39" s="1">
        <v>786.88000000000011</v>
      </c>
      <c r="O39" s="1">
        <v>600</v>
      </c>
      <c r="P39" s="1">
        <f t="shared" si="4"/>
        <v>367</v>
      </c>
      <c r="Q39" s="5">
        <f>11.4*P39-O39-N39-F39</f>
        <v>869.92000000000007</v>
      </c>
      <c r="R39" s="5"/>
      <c r="S39" s="1"/>
      <c r="T39" s="1">
        <f t="shared" si="6"/>
        <v>11.4</v>
      </c>
      <c r="U39" s="1">
        <f t="shared" si="7"/>
        <v>9.0296457765667579</v>
      </c>
      <c r="V39" s="1">
        <v>373.2</v>
      </c>
      <c r="W39" s="1">
        <v>342</v>
      </c>
      <c r="X39" s="1">
        <v>362.8</v>
      </c>
      <c r="Y39" s="1">
        <v>372.6</v>
      </c>
      <c r="Z39" s="1">
        <v>390.2</v>
      </c>
      <c r="AA39" s="1">
        <v>459.93599999999998</v>
      </c>
      <c r="AB39" s="1" t="s">
        <v>73</v>
      </c>
      <c r="AC39" s="1">
        <f t="shared" si="14"/>
        <v>348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39</v>
      </c>
      <c r="C40" s="1">
        <v>1011</v>
      </c>
      <c r="D40" s="1">
        <v>30</v>
      </c>
      <c r="E40" s="1">
        <v>411</v>
      </c>
      <c r="F40" s="1">
        <v>485</v>
      </c>
      <c r="G40" s="6">
        <v>0.45</v>
      </c>
      <c r="H40" s="1">
        <v>50</v>
      </c>
      <c r="I40" s="1" t="s">
        <v>33</v>
      </c>
      <c r="J40" s="1">
        <v>378</v>
      </c>
      <c r="K40" s="1">
        <f t="shared" si="13"/>
        <v>33</v>
      </c>
      <c r="L40" s="1"/>
      <c r="M40" s="1"/>
      <c r="N40" s="1">
        <v>274</v>
      </c>
      <c r="O40" s="1"/>
      <c r="P40" s="1">
        <f t="shared" si="4"/>
        <v>82.2</v>
      </c>
      <c r="Q40" s="5">
        <f t="shared" si="12"/>
        <v>145.20000000000005</v>
      </c>
      <c r="R40" s="5"/>
      <c r="S40" s="1"/>
      <c r="T40" s="1">
        <f t="shared" si="6"/>
        <v>11</v>
      </c>
      <c r="U40" s="1">
        <f t="shared" si="7"/>
        <v>9.2335766423357661</v>
      </c>
      <c r="V40" s="1">
        <v>87.4</v>
      </c>
      <c r="W40" s="1">
        <v>81</v>
      </c>
      <c r="X40" s="1">
        <v>77.8</v>
      </c>
      <c r="Y40" s="1">
        <v>62.2</v>
      </c>
      <c r="Z40" s="1">
        <v>70</v>
      </c>
      <c r="AA40" s="1">
        <v>149.19999999999999</v>
      </c>
      <c r="AB40" s="1"/>
      <c r="AC40" s="1">
        <f t="shared" si="14"/>
        <v>65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39</v>
      </c>
      <c r="C41" s="1">
        <v>1047</v>
      </c>
      <c r="D41" s="1">
        <v>2934</v>
      </c>
      <c r="E41" s="1">
        <v>1749</v>
      </c>
      <c r="F41" s="1">
        <v>1830</v>
      </c>
      <c r="G41" s="6">
        <v>0.4</v>
      </c>
      <c r="H41" s="1">
        <v>45</v>
      </c>
      <c r="I41" s="1" t="s">
        <v>33</v>
      </c>
      <c r="J41" s="1">
        <v>1761</v>
      </c>
      <c r="K41" s="1">
        <f t="shared" si="13"/>
        <v>-12</v>
      </c>
      <c r="L41" s="1"/>
      <c r="M41" s="1"/>
      <c r="N41" s="1">
        <v>692.19999999999982</v>
      </c>
      <c r="O41" s="1">
        <v>600</v>
      </c>
      <c r="P41" s="1">
        <f t="shared" si="4"/>
        <v>349.8</v>
      </c>
      <c r="Q41" s="5">
        <f>11.4*P41-O41-N41-F41</f>
        <v>865.52000000000044</v>
      </c>
      <c r="R41" s="5"/>
      <c r="S41" s="1"/>
      <c r="T41" s="1">
        <f t="shared" si="6"/>
        <v>11.4</v>
      </c>
      <c r="U41" s="1">
        <f t="shared" si="7"/>
        <v>8.9256718124642642</v>
      </c>
      <c r="V41" s="1">
        <v>351.2</v>
      </c>
      <c r="W41" s="1">
        <v>324.60000000000002</v>
      </c>
      <c r="X41" s="1">
        <v>336.4</v>
      </c>
      <c r="Y41" s="1">
        <v>306.1728</v>
      </c>
      <c r="Z41" s="1">
        <v>325.97280000000001</v>
      </c>
      <c r="AA41" s="1">
        <v>422.6</v>
      </c>
      <c r="AB41" s="1" t="s">
        <v>73</v>
      </c>
      <c r="AC41" s="1">
        <f t="shared" si="14"/>
        <v>346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1322.8420000000001</v>
      </c>
      <c r="D42" s="1">
        <v>1510.713</v>
      </c>
      <c r="E42" s="1">
        <v>1052.944</v>
      </c>
      <c r="F42" s="1">
        <v>1552.1579999999999</v>
      </c>
      <c r="G42" s="6">
        <v>1</v>
      </c>
      <c r="H42" s="1">
        <v>45</v>
      </c>
      <c r="I42" s="1" t="s">
        <v>33</v>
      </c>
      <c r="J42" s="1">
        <v>977.2</v>
      </c>
      <c r="K42" s="1">
        <f t="shared" si="13"/>
        <v>75.743999999999915</v>
      </c>
      <c r="L42" s="1"/>
      <c r="M42" s="1"/>
      <c r="N42" s="1">
        <v>645.88332000000003</v>
      </c>
      <c r="O42" s="1"/>
      <c r="P42" s="1">
        <f t="shared" si="4"/>
        <v>210.58879999999999</v>
      </c>
      <c r="Q42" s="5">
        <f t="shared" ref="Q42:Q43" si="15">11.4*P42-O42-N42-F42</f>
        <v>202.67100000000028</v>
      </c>
      <c r="R42" s="5"/>
      <c r="S42" s="1"/>
      <c r="T42" s="1">
        <f t="shared" si="6"/>
        <v>11.4</v>
      </c>
      <c r="U42" s="1">
        <f t="shared" si="7"/>
        <v>10.437598390797611</v>
      </c>
      <c r="V42" s="1">
        <v>231.6534</v>
      </c>
      <c r="W42" s="1">
        <v>234.1482</v>
      </c>
      <c r="X42" s="1">
        <v>213.1712</v>
      </c>
      <c r="Y42" s="1">
        <v>228.62459999999999</v>
      </c>
      <c r="Z42" s="1">
        <v>241.1208</v>
      </c>
      <c r="AA42" s="1">
        <v>268.9898</v>
      </c>
      <c r="AB42" s="1"/>
      <c r="AC42" s="1">
        <f t="shared" si="14"/>
        <v>203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39</v>
      </c>
      <c r="C43" s="1">
        <v>698</v>
      </c>
      <c r="D43" s="1">
        <v>582</v>
      </c>
      <c r="E43" s="1">
        <v>573</v>
      </c>
      <c r="F43" s="1">
        <v>568</v>
      </c>
      <c r="G43" s="6">
        <v>0.45</v>
      </c>
      <c r="H43" s="1">
        <v>45</v>
      </c>
      <c r="I43" s="1" t="s">
        <v>33</v>
      </c>
      <c r="J43" s="1">
        <v>567</v>
      </c>
      <c r="K43" s="1">
        <f t="shared" si="13"/>
        <v>6</v>
      </c>
      <c r="L43" s="1"/>
      <c r="M43" s="1"/>
      <c r="N43" s="1">
        <v>231.8</v>
      </c>
      <c r="O43" s="1"/>
      <c r="P43" s="1">
        <f t="shared" si="4"/>
        <v>114.6</v>
      </c>
      <c r="Q43" s="5">
        <f t="shared" si="15"/>
        <v>506.6400000000001</v>
      </c>
      <c r="R43" s="5"/>
      <c r="S43" s="1"/>
      <c r="T43" s="1">
        <f t="shared" si="6"/>
        <v>11.4</v>
      </c>
      <c r="U43" s="1">
        <f t="shared" si="7"/>
        <v>6.9790575916230368</v>
      </c>
      <c r="V43" s="1">
        <v>100.4</v>
      </c>
      <c r="W43" s="1">
        <v>103.2</v>
      </c>
      <c r="X43" s="1">
        <v>96.6</v>
      </c>
      <c r="Y43" s="1">
        <v>76.2</v>
      </c>
      <c r="Z43" s="1">
        <v>95.2</v>
      </c>
      <c r="AA43" s="1">
        <v>137</v>
      </c>
      <c r="AB43" s="1"/>
      <c r="AC43" s="1">
        <f t="shared" si="14"/>
        <v>228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39</v>
      </c>
      <c r="C44" s="1">
        <v>414</v>
      </c>
      <c r="D44" s="1">
        <v>978</v>
      </c>
      <c r="E44" s="1">
        <v>832</v>
      </c>
      <c r="F44" s="1">
        <v>418</v>
      </c>
      <c r="G44" s="6">
        <v>0.35</v>
      </c>
      <c r="H44" s="1">
        <v>40</v>
      </c>
      <c r="I44" s="1" t="s">
        <v>33</v>
      </c>
      <c r="J44" s="1">
        <v>825</v>
      </c>
      <c r="K44" s="1">
        <f t="shared" si="13"/>
        <v>7</v>
      </c>
      <c r="L44" s="1"/>
      <c r="M44" s="1"/>
      <c r="N44" s="1">
        <v>509.44000000000011</v>
      </c>
      <c r="O44" s="1">
        <v>450</v>
      </c>
      <c r="P44" s="1">
        <f t="shared" si="4"/>
        <v>166.4</v>
      </c>
      <c r="Q44" s="5">
        <f t="shared" si="12"/>
        <v>452.96000000000004</v>
      </c>
      <c r="R44" s="5"/>
      <c r="S44" s="1"/>
      <c r="T44" s="1">
        <f t="shared" si="6"/>
        <v>11</v>
      </c>
      <c r="U44" s="1">
        <f t="shared" si="7"/>
        <v>8.2778846153846146</v>
      </c>
      <c r="V44" s="1">
        <v>156.6</v>
      </c>
      <c r="W44" s="1">
        <v>113.2</v>
      </c>
      <c r="X44" s="1">
        <v>128.4</v>
      </c>
      <c r="Y44" s="1">
        <v>121.4</v>
      </c>
      <c r="Z44" s="1">
        <v>118.2</v>
      </c>
      <c r="AA44" s="1">
        <v>139.6</v>
      </c>
      <c r="AB44" s="1" t="s">
        <v>34</v>
      </c>
      <c r="AC44" s="1">
        <f t="shared" si="14"/>
        <v>159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32</v>
      </c>
      <c r="C45" s="1">
        <v>194.72</v>
      </c>
      <c r="D45" s="1">
        <v>317.53800000000001</v>
      </c>
      <c r="E45" s="1">
        <v>230.37899999999999</v>
      </c>
      <c r="F45" s="1">
        <v>223.42699999999999</v>
      </c>
      <c r="G45" s="6">
        <v>1</v>
      </c>
      <c r="H45" s="1">
        <v>40</v>
      </c>
      <c r="I45" s="1" t="s">
        <v>33</v>
      </c>
      <c r="J45" s="1">
        <v>231.75</v>
      </c>
      <c r="K45" s="1">
        <f t="shared" si="13"/>
        <v>-1.3710000000000093</v>
      </c>
      <c r="L45" s="1"/>
      <c r="M45" s="1"/>
      <c r="N45" s="1">
        <v>270.91180000000003</v>
      </c>
      <c r="O45" s="1"/>
      <c r="P45" s="1">
        <f t="shared" si="4"/>
        <v>46.075800000000001</v>
      </c>
      <c r="Q45" s="5">
        <f t="shared" si="12"/>
        <v>12.494999999999976</v>
      </c>
      <c r="R45" s="5"/>
      <c r="S45" s="1"/>
      <c r="T45" s="1">
        <f t="shared" si="6"/>
        <v>11</v>
      </c>
      <c r="U45" s="1">
        <f t="shared" si="7"/>
        <v>10.72881642858073</v>
      </c>
      <c r="V45" s="1">
        <v>51.841799999999999</v>
      </c>
      <c r="W45" s="1">
        <v>39.928199999999997</v>
      </c>
      <c r="X45" s="1">
        <v>33.659599999999998</v>
      </c>
      <c r="Y45" s="1">
        <v>34.643799999999999</v>
      </c>
      <c r="Z45" s="1">
        <v>45.452599999999997</v>
      </c>
      <c r="AA45" s="1">
        <v>61.7226</v>
      </c>
      <c r="AB45" s="1"/>
      <c r="AC45" s="1">
        <f t="shared" si="14"/>
        <v>12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39</v>
      </c>
      <c r="C46" s="1">
        <v>794</v>
      </c>
      <c r="D46" s="1">
        <v>1134</v>
      </c>
      <c r="E46" s="1">
        <v>846</v>
      </c>
      <c r="F46" s="1">
        <v>818</v>
      </c>
      <c r="G46" s="6">
        <v>0.4</v>
      </c>
      <c r="H46" s="1">
        <v>40</v>
      </c>
      <c r="I46" s="1" t="s">
        <v>33</v>
      </c>
      <c r="J46" s="1">
        <v>844</v>
      </c>
      <c r="K46" s="1">
        <f t="shared" si="13"/>
        <v>2</v>
      </c>
      <c r="L46" s="1"/>
      <c r="M46" s="1"/>
      <c r="N46" s="1">
        <v>665.4079999999999</v>
      </c>
      <c r="O46" s="1"/>
      <c r="P46" s="1">
        <f t="shared" si="4"/>
        <v>169.2</v>
      </c>
      <c r="Q46" s="5">
        <f t="shared" si="12"/>
        <v>377.79199999999992</v>
      </c>
      <c r="R46" s="5"/>
      <c r="S46" s="1"/>
      <c r="T46" s="1">
        <f t="shared" si="6"/>
        <v>11</v>
      </c>
      <c r="U46" s="1">
        <f t="shared" si="7"/>
        <v>8.7671867612293148</v>
      </c>
      <c r="V46" s="1">
        <v>172.8</v>
      </c>
      <c r="W46" s="1">
        <v>150.68</v>
      </c>
      <c r="X46" s="1">
        <v>162.28</v>
      </c>
      <c r="Y46" s="1">
        <v>178.6</v>
      </c>
      <c r="Z46" s="1">
        <v>186.8</v>
      </c>
      <c r="AA46" s="1">
        <v>230.6</v>
      </c>
      <c r="AB46" s="1"/>
      <c r="AC46" s="1">
        <f t="shared" si="14"/>
        <v>151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39</v>
      </c>
      <c r="C47" s="1">
        <v>659</v>
      </c>
      <c r="D47" s="1">
        <v>996</v>
      </c>
      <c r="E47" s="1">
        <v>790</v>
      </c>
      <c r="F47" s="1">
        <v>656</v>
      </c>
      <c r="G47" s="6">
        <v>0.4</v>
      </c>
      <c r="H47" s="1">
        <v>45</v>
      </c>
      <c r="I47" s="1" t="s">
        <v>33</v>
      </c>
      <c r="J47" s="1">
        <v>808</v>
      </c>
      <c r="K47" s="1">
        <f t="shared" si="13"/>
        <v>-18</v>
      </c>
      <c r="L47" s="1"/>
      <c r="M47" s="1"/>
      <c r="N47" s="1">
        <v>708.99999999999977</v>
      </c>
      <c r="O47" s="1"/>
      <c r="P47" s="1">
        <f t="shared" si="4"/>
        <v>158</v>
      </c>
      <c r="Q47" s="5">
        <f>11.4*P47-O47-N47-F47</f>
        <v>436.20000000000027</v>
      </c>
      <c r="R47" s="5"/>
      <c r="S47" s="1"/>
      <c r="T47" s="1">
        <f t="shared" si="6"/>
        <v>11.4</v>
      </c>
      <c r="U47" s="1">
        <f t="shared" si="7"/>
        <v>8.6392405063291129</v>
      </c>
      <c r="V47" s="1">
        <v>157.19999999999999</v>
      </c>
      <c r="W47" s="1">
        <v>130.4</v>
      </c>
      <c r="X47" s="1">
        <v>144</v>
      </c>
      <c r="Y47" s="1">
        <v>166.4</v>
      </c>
      <c r="Z47" s="1">
        <v>174.2</v>
      </c>
      <c r="AA47" s="1">
        <v>208.4</v>
      </c>
      <c r="AB47" s="1" t="s">
        <v>73</v>
      </c>
      <c r="AC47" s="1">
        <f t="shared" si="14"/>
        <v>174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185.53100000000001</v>
      </c>
      <c r="D48" s="1">
        <v>581.64099999999996</v>
      </c>
      <c r="E48" s="1">
        <v>300.81099999999998</v>
      </c>
      <c r="F48" s="1">
        <v>371.45800000000003</v>
      </c>
      <c r="G48" s="6">
        <v>1</v>
      </c>
      <c r="H48" s="1">
        <v>40</v>
      </c>
      <c r="I48" s="1" t="s">
        <v>33</v>
      </c>
      <c r="J48" s="1">
        <v>300.35000000000002</v>
      </c>
      <c r="K48" s="1">
        <f t="shared" si="13"/>
        <v>0.46099999999995589</v>
      </c>
      <c r="L48" s="1"/>
      <c r="M48" s="1"/>
      <c r="N48" s="1">
        <v>297.54259999999999</v>
      </c>
      <c r="O48" s="1"/>
      <c r="P48" s="1">
        <f t="shared" si="4"/>
        <v>60.162199999999999</v>
      </c>
      <c r="Q48" s="5"/>
      <c r="R48" s="5"/>
      <c r="S48" s="1"/>
      <c r="T48" s="1">
        <f t="shared" si="6"/>
        <v>11.119949071011368</v>
      </c>
      <c r="U48" s="1">
        <f t="shared" si="7"/>
        <v>11.119949071011368</v>
      </c>
      <c r="V48" s="1">
        <v>70.789200000000008</v>
      </c>
      <c r="W48" s="1">
        <v>60.181399999999996</v>
      </c>
      <c r="X48" s="1">
        <v>51.555399999999999</v>
      </c>
      <c r="Y48" s="1">
        <v>47.476999999999997</v>
      </c>
      <c r="Z48" s="1">
        <v>58.422199999999997</v>
      </c>
      <c r="AA48" s="1">
        <v>70.886600000000001</v>
      </c>
      <c r="AB48" s="1"/>
      <c r="AC48" s="1">
        <f t="shared" si="14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39</v>
      </c>
      <c r="C49" s="1">
        <v>597</v>
      </c>
      <c r="D49" s="1">
        <v>1092</v>
      </c>
      <c r="E49" s="1">
        <v>902</v>
      </c>
      <c r="F49" s="1">
        <v>586</v>
      </c>
      <c r="G49" s="6">
        <v>0.35</v>
      </c>
      <c r="H49" s="1">
        <v>40</v>
      </c>
      <c r="I49" s="1" t="s">
        <v>33</v>
      </c>
      <c r="J49" s="1">
        <v>912</v>
      </c>
      <c r="K49" s="1">
        <f t="shared" si="13"/>
        <v>-10</v>
      </c>
      <c r="L49" s="1"/>
      <c r="M49" s="1"/>
      <c r="N49" s="1">
        <v>825.8</v>
      </c>
      <c r="O49" s="1"/>
      <c r="P49" s="1">
        <f t="shared" si="4"/>
        <v>180.4</v>
      </c>
      <c r="Q49" s="5">
        <f t="shared" si="12"/>
        <v>572.60000000000014</v>
      </c>
      <c r="R49" s="5"/>
      <c r="S49" s="1"/>
      <c r="T49" s="1">
        <f t="shared" si="6"/>
        <v>11</v>
      </c>
      <c r="U49" s="1">
        <f t="shared" si="7"/>
        <v>7.8259423503325936</v>
      </c>
      <c r="V49" s="1">
        <v>167.6</v>
      </c>
      <c r="W49" s="1">
        <v>135</v>
      </c>
      <c r="X49" s="1">
        <v>143</v>
      </c>
      <c r="Y49" s="1">
        <v>151</v>
      </c>
      <c r="Z49" s="1">
        <v>153.6</v>
      </c>
      <c r="AA49" s="1">
        <v>184.6</v>
      </c>
      <c r="AB49" s="1"/>
      <c r="AC49" s="1">
        <f t="shared" si="14"/>
        <v>200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39</v>
      </c>
      <c r="C50" s="1">
        <v>392</v>
      </c>
      <c r="D50" s="1">
        <v>1410</v>
      </c>
      <c r="E50" s="1">
        <v>827</v>
      </c>
      <c r="F50" s="1">
        <v>836</v>
      </c>
      <c r="G50" s="6">
        <v>0.4</v>
      </c>
      <c r="H50" s="1">
        <v>40</v>
      </c>
      <c r="I50" s="1" t="s">
        <v>33</v>
      </c>
      <c r="J50" s="1">
        <v>830</v>
      </c>
      <c r="K50" s="1">
        <f t="shared" si="13"/>
        <v>-3</v>
      </c>
      <c r="L50" s="1"/>
      <c r="M50" s="1"/>
      <c r="N50" s="1">
        <v>753.04000000000019</v>
      </c>
      <c r="O50" s="1"/>
      <c r="P50" s="1">
        <f t="shared" si="4"/>
        <v>165.4</v>
      </c>
      <c r="Q50" s="5">
        <f t="shared" si="12"/>
        <v>230.3599999999999</v>
      </c>
      <c r="R50" s="5"/>
      <c r="S50" s="1"/>
      <c r="T50" s="1">
        <f t="shared" si="6"/>
        <v>11</v>
      </c>
      <c r="U50" s="1">
        <f t="shared" si="7"/>
        <v>9.6072551390568321</v>
      </c>
      <c r="V50" s="1">
        <v>169.6</v>
      </c>
      <c r="W50" s="1">
        <v>150.6</v>
      </c>
      <c r="X50" s="1">
        <v>153.4</v>
      </c>
      <c r="Y50" s="1">
        <v>143.4</v>
      </c>
      <c r="Z50" s="1">
        <v>147</v>
      </c>
      <c r="AA50" s="1">
        <v>166</v>
      </c>
      <c r="AB50" s="1"/>
      <c r="AC50" s="1">
        <f t="shared" si="14"/>
        <v>92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494.52699999999999</v>
      </c>
      <c r="D51" s="1">
        <v>1399.9469999999999</v>
      </c>
      <c r="E51" s="1">
        <v>650.78800000000001</v>
      </c>
      <c r="F51" s="1">
        <v>1032.6600000000001</v>
      </c>
      <c r="G51" s="6">
        <v>1</v>
      </c>
      <c r="H51" s="1">
        <v>50</v>
      </c>
      <c r="I51" s="1" t="s">
        <v>33</v>
      </c>
      <c r="J51" s="1">
        <v>632.95000000000005</v>
      </c>
      <c r="K51" s="1">
        <f t="shared" si="13"/>
        <v>17.837999999999965</v>
      </c>
      <c r="L51" s="1"/>
      <c r="M51" s="1"/>
      <c r="N51" s="1">
        <v>288.52503999999988</v>
      </c>
      <c r="O51" s="1"/>
      <c r="P51" s="1">
        <f t="shared" si="4"/>
        <v>130.1576</v>
      </c>
      <c r="Q51" s="5">
        <f t="shared" ref="Q51:Q52" si="16">11.4*P51-O51-N51-F51</f>
        <v>162.61159999999995</v>
      </c>
      <c r="R51" s="5"/>
      <c r="S51" s="1"/>
      <c r="T51" s="1">
        <f t="shared" si="6"/>
        <v>11.399999999999999</v>
      </c>
      <c r="U51" s="1">
        <f t="shared" si="7"/>
        <v>10.150656127648327</v>
      </c>
      <c r="V51" s="1">
        <v>144.83580000000001</v>
      </c>
      <c r="W51" s="1">
        <v>150.5564</v>
      </c>
      <c r="X51" s="1">
        <v>137.10140000000001</v>
      </c>
      <c r="Y51" s="1">
        <v>113.50539999999999</v>
      </c>
      <c r="Z51" s="1">
        <v>158.53120000000001</v>
      </c>
      <c r="AA51" s="1">
        <v>153.61439999999999</v>
      </c>
      <c r="AB51" s="1"/>
      <c r="AC51" s="1">
        <f t="shared" si="14"/>
        <v>163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737.31</v>
      </c>
      <c r="D52" s="1">
        <v>1311.0820000000001</v>
      </c>
      <c r="E52" s="1">
        <v>1001.128</v>
      </c>
      <c r="F52" s="1">
        <v>894.59500000000003</v>
      </c>
      <c r="G52" s="6">
        <v>1</v>
      </c>
      <c r="H52" s="1">
        <v>50</v>
      </c>
      <c r="I52" s="1" t="s">
        <v>33</v>
      </c>
      <c r="J52" s="1">
        <v>961.95</v>
      </c>
      <c r="K52" s="1">
        <f t="shared" si="13"/>
        <v>39.177999999999997</v>
      </c>
      <c r="L52" s="1"/>
      <c r="M52" s="1"/>
      <c r="N52" s="1">
        <v>935.52992000000017</v>
      </c>
      <c r="O52" s="1"/>
      <c r="P52" s="1">
        <f t="shared" si="4"/>
        <v>200.22560000000001</v>
      </c>
      <c r="Q52" s="5">
        <f t="shared" si="16"/>
        <v>452.44691999999986</v>
      </c>
      <c r="R52" s="5"/>
      <c r="S52" s="1"/>
      <c r="T52" s="1">
        <f t="shared" si="6"/>
        <v>11.4</v>
      </c>
      <c r="U52" s="1">
        <f t="shared" si="7"/>
        <v>9.1403143254409027</v>
      </c>
      <c r="V52" s="1">
        <v>198.1832</v>
      </c>
      <c r="W52" s="1">
        <v>168.94880000000001</v>
      </c>
      <c r="X52" s="1">
        <v>180.23820000000001</v>
      </c>
      <c r="Y52" s="1">
        <v>160.1662</v>
      </c>
      <c r="Z52" s="1">
        <v>193.06659999999999</v>
      </c>
      <c r="AA52" s="1">
        <v>222.85220000000001</v>
      </c>
      <c r="AB52" s="1"/>
      <c r="AC52" s="1">
        <f t="shared" si="14"/>
        <v>452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99.837000000000003</v>
      </c>
      <c r="D53" s="1">
        <v>22.707000000000001</v>
      </c>
      <c r="E53" s="1">
        <v>40.119</v>
      </c>
      <c r="F53" s="1">
        <v>63.497999999999998</v>
      </c>
      <c r="G53" s="6">
        <v>1</v>
      </c>
      <c r="H53" s="1">
        <v>40</v>
      </c>
      <c r="I53" s="1" t="s">
        <v>33</v>
      </c>
      <c r="J53" s="1">
        <v>36.299999999999997</v>
      </c>
      <c r="K53" s="1">
        <f t="shared" si="13"/>
        <v>3.8190000000000026</v>
      </c>
      <c r="L53" s="1"/>
      <c r="M53" s="1"/>
      <c r="N53" s="1">
        <v>45.507000000000012</v>
      </c>
      <c r="O53" s="1"/>
      <c r="P53" s="1">
        <f t="shared" si="4"/>
        <v>8.0237999999999996</v>
      </c>
      <c r="Q53" s="5"/>
      <c r="R53" s="5"/>
      <c r="S53" s="1"/>
      <c r="T53" s="1">
        <f t="shared" si="6"/>
        <v>13.585209003215436</v>
      </c>
      <c r="U53" s="1">
        <f t="shared" si="7"/>
        <v>13.585209003215436</v>
      </c>
      <c r="V53" s="1">
        <v>11.2034</v>
      </c>
      <c r="W53" s="1">
        <v>5.1468000000000007</v>
      </c>
      <c r="X53" s="1">
        <v>2.2818000000000001</v>
      </c>
      <c r="Y53" s="1">
        <v>10.595800000000001</v>
      </c>
      <c r="Z53" s="1">
        <v>10.133800000000001</v>
      </c>
      <c r="AA53" s="1">
        <v>3.9245999999999999</v>
      </c>
      <c r="AB53" s="1"/>
      <c r="AC53" s="1">
        <f t="shared" si="1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88</v>
      </c>
      <c r="B54" s="14" t="s">
        <v>32</v>
      </c>
      <c r="C54" s="14"/>
      <c r="D54" s="14"/>
      <c r="E54" s="14"/>
      <c r="F54" s="14"/>
      <c r="G54" s="15">
        <v>0</v>
      </c>
      <c r="H54" s="14">
        <v>40</v>
      </c>
      <c r="I54" s="14" t="s">
        <v>33</v>
      </c>
      <c r="J54" s="14"/>
      <c r="K54" s="14">
        <f t="shared" si="13"/>
        <v>0</v>
      </c>
      <c r="L54" s="14"/>
      <c r="M54" s="14"/>
      <c r="N54" s="14"/>
      <c r="O54" s="14"/>
      <c r="P54" s="14">
        <f t="shared" si="4"/>
        <v>0</v>
      </c>
      <c r="Q54" s="16"/>
      <c r="R54" s="16"/>
      <c r="S54" s="14"/>
      <c r="T54" s="14" t="e">
        <f t="shared" si="6"/>
        <v>#DIV/0!</v>
      </c>
      <c r="U54" s="14" t="e">
        <f t="shared" si="7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 t="s">
        <v>67</v>
      </c>
      <c r="AC54" s="14">
        <f t="shared" si="1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100.70699999999999</v>
      </c>
      <c r="D55" s="1">
        <v>12.778</v>
      </c>
      <c r="E55" s="1">
        <v>51.847000000000001</v>
      </c>
      <c r="F55" s="1">
        <v>39.186999999999998</v>
      </c>
      <c r="G55" s="6">
        <v>1</v>
      </c>
      <c r="H55" s="1">
        <v>40</v>
      </c>
      <c r="I55" s="1" t="s">
        <v>33</v>
      </c>
      <c r="J55" s="1">
        <v>50.6</v>
      </c>
      <c r="K55" s="1">
        <f t="shared" si="13"/>
        <v>1.2469999999999999</v>
      </c>
      <c r="L55" s="1"/>
      <c r="M55" s="1"/>
      <c r="N55" s="1">
        <v>105.185</v>
      </c>
      <c r="O55" s="1"/>
      <c r="P55" s="1">
        <f t="shared" si="4"/>
        <v>10.369400000000001</v>
      </c>
      <c r="Q55" s="5"/>
      <c r="R55" s="5"/>
      <c r="S55" s="1"/>
      <c r="T55" s="1">
        <f t="shared" si="6"/>
        <v>13.922888498852393</v>
      </c>
      <c r="U55" s="1">
        <f t="shared" si="7"/>
        <v>13.922888498852393</v>
      </c>
      <c r="V55" s="1">
        <v>14.577999999999999</v>
      </c>
      <c r="W55" s="1">
        <v>6.9189999999999996</v>
      </c>
      <c r="X55" s="1">
        <v>3.0364</v>
      </c>
      <c r="Y55" s="1">
        <v>10.452199999999999</v>
      </c>
      <c r="Z55" s="1">
        <v>11.21</v>
      </c>
      <c r="AA55" s="1">
        <v>6.3415999999999997</v>
      </c>
      <c r="AB55" s="1"/>
      <c r="AC55" s="1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39</v>
      </c>
      <c r="C56" s="1">
        <v>209</v>
      </c>
      <c r="D56" s="1">
        <v>1190</v>
      </c>
      <c r="E56" s="1">
        <v>392</v>
      </c>
      <c r="F56" s="1">
        <v>800</v>
      </c>
      <c r="G56" s="6">
        <v>0.45</v>
      </c>
      <c r="H56" s="1">
        <v>50</v>
      </c>
      <c r="I56" s="1" t="s">
        <v>33</v>
      </c>
      <c r="J56" s="1">
        <v>520</v>
      </c>
      <c r="K56" s="1">
        <f t="shared" si="13"/>
        <v>-128</v>
      </c>
      <c r="L56" s="1"/>
      <c r="M56" s="1"/>
      <c r="N56" s="1">
        <v>0</v>
      </c>
      <c r="O56" s="1"/>
      <c r="P56" s="1">
        <f t="shared" si="4"/>
        <v>78.400000000000006</v>
      </c>
      <c r="Q56" s="5">
        <f t="shared" ref="Q56:Q70" si="17">11*P56-O56-N56-F56</f>
        <v>62.400000000000091</v>
      </c>
      <c r="R56" s="5"/>
      <c r="S56" s="1"/>
      <c r="T56" s="1">
        <f t="shared" si="6"/>
        <v>11</v>
      </c>
      <c r="U56" s="1">
        <f t="shared" si="7"/>
        <v>10.204081632653061</v>
      </c>
      <c r="V56" s="1">
        <v>67.400000000000006</v>
      </c>
      <c r="W56" s="1">
        <v>107</v>
      </c>
      <c r="X56" s="1">
        <v>128.6</v>
      </c>
      <c r="Y56" s="1">
        <v>112.2</v>
      </c>
      <c r="Z56" s="1">
        <v>78.8</v>
      </c>
      <c r="AA56" s="1">
        <v>113.2</v>
      </c>
      <c r="AB56" s="1" t="s">
        <v>91</v>
      </c>
      <c r="AC56" s="1">
        <f t="shared" si="14"/>
        <v>28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32</v>
      </c>
      <c r="C57" s="1">
        <v>351.45100000000002</v>
      </c>
      <c r="D57" s="1">
        <v>348.36799999999999</v>
      </c>
      <c r="E57" s="1">
        <v>245.83199999999999</v>
      </c>
      <c r="F57" s="1">
        <v>384.63900000000001</v>
      </c>
      <c r="G57" s="6">
        <v>1</v>
      </c>
      <c r="H57" s="1">
        <v>40</v>
      </c>
      <c r="I57" s="1" t="s">
        <v>33</v>
      </c>
      <c r="J57" s="1">
        <v>236.8</v>
      </c>
      <c r="K57" s="1">
        <f t="shared" si="13"/>
        <v>9.0319999999999823</v>
      </c>
      <c r="L57" s="1"/>
      <c r="M57" s="1"/>
      <c r="N57" s="1">
        <v>195.70161999999999</v>
      </c>
      <c r="O57" s="1"/>
      <c r="P57" s="1">
        <f t="shared" si="4"/>
        <v>49.166399999999996</v>
      </c>
      <c r="Q57" s="5"/>
      <c r="R57" s="5"/>
      <c r="S57" s="1"/>
      <c r="T57" s="1">
        <f t="shared" si="6"/>
        <v>11.803602053434865</v>
      </c>
      <c r="U57" s="1">
        <f t="shared" si="7"/>
        <v>11.803602053434865</v>
      </c>
      <c r="V57" s="1">
        <v>59.008600000000001</v>
      </c>
      <c r="W57" s="1">
        <v>55.492800000000003</v>
      </c>
      <c r="X57" s="1">
        <v>49.242199999999997</v>
      </c>
      <c r="Y57" s="1">
        <v>56.499199999999988</v>
      </c>
      <c r="Z57" s="1">
        <v>58.775799999999997</v>
      </c>
      <c r="AA57" s="1">
        <v>51.524999999999999</v>
      </c>
      <c r="AB57" s="1"/>
      <c r="AC57" s="1">
        <f t="shared" si="1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93</v>
      </c>
      <c r="B58" s="1" t="s">
        <v>39</v>
      </c>
      <c r="C58" s="1"/>
      <c r="D58" s="1"/>
      <c r="E58" s="18">
        <f>E98</f>
        <v>439</v>
      </c>
      <c r="F58" s="18">
        <f>F98</f>
        <v>583</v>
      </c>
      <c r="G58" s="6">
        <v>0.4</v>
      </c>
      <c r="H58" s="1">
        <v>40</v>
      </c>
      <c r="I58" s="1" t="s">
        <v>33</v>
      </c>
      <c r="J58" s="1"/>
      <c r="K58" s="1">
        <f t="shared" si="13"/>
        <v>439</v>
      </c>
      <c r="L58" s="1"/>
      <c r="M58" s="1"/>
      <c r="N58" s="1">
        <v>258.2</v>
      </c>
      <c r="O58" s="1"/>
      <c r="P58" s="1">
        <f t="shared" si="4"/>
        <v>87.8</v>
      </c>
      <c r="Q58" s="5">
        <f t="shared" si="17"/>
        <v>124.59999999999991</v>
      </c>
      <c r="R58" s="5"/>
      <c r="S58" s="1"/>
      <c r="T58" s="1">
        <f t="shared" si="6"/>
        <v>11</v>
      </c>
      <c r="U58" s="1">
        <f t="shared" si="7"/>
        <v>9.5808656036446482</v>
      </c>
      <c r="V58" s="1">
        <v>96</v>
      </c>
      <c r="W58" s="1">
        <v>92.8</v>
      </c>
      <c r="X58" s="1">
        <v>90.8</v>
      </c>
      <c r="Y58" s="1">
        <v>97</v>
      </c>
      <c r="Z58" s="1">
        <v>75.8</v>
      </c>
      <c r="AA58" s="1">
        <v>137.19999999999999</v>
      </c>
      <c r="AB58" s="1" t="s">
        <v>94</v>
      </c>
      <c r="AC58" s="1">
        <f t="shared" si="14"/>
        <v>50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39</v>
      </c>
      <c r="C59" s="1">
        <v>274</v>
      </c>
      <c r="D59" s="1">
        <v>161</v>
      </c>
      <c r="E59" s="1">
        <v>190</v>
      </c>
      <c r="F59" s="1">
        <v>194</v>
      </c>
      <c r="G59" s="6">
        <v>0.4</v>
      </c>
      <c r="H59" s="1">
        <v>40</v>
      </c>
      <c r="I59" s="1" t="s">
        <v>33</v>
      </c>
      <c r="J59" s="1">
        <v>200</v>
      </c>
      <c r="K59" s="1">
        <f t="shared" si="13"/>
        <v>-10</v>
      </c>
      <c r="L59" s="1"/>
      <c r="M59" s="1"/>
      <c r="N59" s="1">
        <v>214.86</v>
      </c>
      <c r="O59" s="1"/>
      <c r="P59" s="1">
        <f t="shared" si="4"/>
        <v>38</v>
      </c>
      <c r="Q59" s="5"/>
      <c r="R59" s="5"/>
      <c r="S59" s="1"/>
      <c r="T59" s="1">
        <f t="shared" si="6"/>
        <v>10.759473684210526</v>
      </c>
      <c r="U59" s="1">
        <f t="shared" si="7"/>
        <v>10.759473684210526</v>
      </c>
      <c r="V59" s="1">
        <v>43.2</v>
      </c>
      <c r="W59" s="1">
        <v>31.8</v>
      </c>
      <c r="X59" s="1">
        <v>29.6</v>
      </c>
      <c r="Y59" s="1">
        <v>36.799999999999997</v>
      </c>
      <c r="Z59" s="1">
        <v>37.799999999999997</v>
      </c>
      <c r="AA59" s="1">
        <v>44.6</v>
      </c>
      <c r="AB59" s="1"/>
      <c r="AC59" s="1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32</v>
      </c>
      <c r="C60" s="1">
        <v>610.17999999999995</v>
      </c>
      <c r="D60" s="1">
        <v>560.55999999999995</v>
      </c>
      <c r="E60" s="1">
        <v>519.61500000000001</v>
      </c>
      <c r="F60" s="1">
        <v>522.11099999999999</v>
      </c>
      <c r="G60" s="6">
        <v>1</v>
      </c>
      <c r="H60" s="1">
        <v>55</v>
      </c>
      <c r="I60" s="1" t="s">
        <v>33</v>
      </c>
      <c r="J60" s="1">
        <v>489.45</v>
      </c>
      <c r="K60" s="1">
        <f t="shared" si="13"/>
        <v>30.16500000000002</v>
      </c>
      <c r="L60" s="1"/>
      <c r="M60" s="1"/>
      <c r="N60" s="1">
        <v>508.91040000000032</v>
      </c>
      <c r="O60" s="1"/>
      <c r="P60" s="1">
        <f t="shared" si="4"/>
        <v>103.923</v>
      </c>
      <c r="Q60" s="5">
        <f t="shared" si="17"/>
        <v>112.13159999999971</v>
      </c>
      <c r="R60" s="5"/>
      <c r="S60" s="1"/>
      <c r="T60" s="1">
        <f t="shared" si="6"/>
        <v>11</v>
      </c>
      <c r="U60" s="1">
        <f t="shared" si="7"/>
        <v>9.92101267284432</v>
      </c>
      <c r="V60" s="1">
        <v>111.319</v>
      </c>
      <c r="W60" s="1">
        <v>92.476599999999991</v>
      </c>
      <c r="X60" s="1">
        <v>81.790199999999999</v>
      </c>
      <c r="Y60" s="1">
        <v>95.732600000000005</v>
      </c>
      <c r="Z60" s="1">
        <v>109.4342</v>
      </c>
      <c r="AA60" s="1">
        <v>116.5504</v>
      </c>
      <c r="AB60" s="1"/>
      <c r="AC60" s="1">
        <f t="shared" si="14"/>
        <v>112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927.04600000000005</v>
      </c>
      <c r="D61" s="1">
        <v>1280.9580000000001</v>
      </c>
      <c r="E61" s="1">
        <v>1130.566</v>
      </c>
      <c r="F61" s="1">
        <v>909.25400000000002</v>
      </c>
      <c r="G61" s="6">
        <v>1</v>
      </c>
      <c r="H61" s="1">
        <v>50</v>
      </c>
      <c r="I61" s="1" t="s">
        <v>33</v>
      </c>
      <c r="J61" s="1">
        <v>1056.75</v>
      </c>
      <c r="K61" s="1">
        <f t="shared" si="13"/>
        <v>73.816000000000031</v>
      </c>
      <c r="L61" s="1"/>
      <c r="M61" s="1"/>
      <c r="N61" s="1">
        <v>566.53819999999996</v>
      </c>
      <c r="O61" s="1">
        <v>500</v>
      </c>
      <c r="P61" s="1">
        <f t="shared" si="4"/>
        <v>226.11320000000001</v>
      </c>
      <c r="Q61" s="5">
        <f t="shared" si="17"/>
        <v>511.45300000000032</v>
      </c>
      <c r="R61" s="5"/>
      <c r="S61" s="1"/>
      <c r="T61" s="1">
        <f t="shared" si="6"/>
        <v>11.000000000000002</v>
      </c>
      <c r="U61" s="1">
        <f t="shared" si="7"/>
        <v>8.7380665967311941</v>
      </c>
      <c r="V61" s="1">
        <v>217.512</v>
      </c>
      <c r="W61" s="1">
        <v>182.8408</v>
      </c>
      <c r="X61" s="1">
        <v>182.53</v>
      </c>
      <c r="Y61" s="1">
        <v>172.65280000000001</v>
      </c>
      <c r="Z61" s="1">
        <v>212.82859999999999</v>
      </c>
      <c r="AA61" s="1">
        <v>237.1728</v>
      </c>
      <c r="AB61" s="1"/>
      <c r="AC61" s="1">
        <f t="shared" si="14"/>
        <v>511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32</v>
      </c>
      <c r="C62" s="1">
        <v>227.60499999999999</v>
      </c>
      <c r="D62" s="1">
        <v>162.37200000000001</v>
      </c>
      <c r="E62" s="1">
        <v>151.078</v>
      </c>
      <c r="F62" s="1">
        <v>213.05</v>
      </c>
      <c r="G62" s="6">
        <v>1</v>
      </c>
      <c r="H62" s="1">
        <v>50</v>
      </c>
      <c r="I62" s="1" t="s">
        <v>33</v>
      </c>
      <c r="J62" s="1">
        <v>143.4</v>
      </c>
      <c r="K62" s="1">
        <f t="shared" si="13"/>
        <v>7.6779999999999973</v>
      </c>
      <c r="L62" s="1"/>
      <c r="M62" s="1"/>
      <c r="N62" s="1">
        <v>115.64619999999999</v>
      </c>
      <c r="O62" s="1"/>
      <c r="P62" s="1">
        <f t="shared" si="4"/>
        <v>30.215600000000002</v>
      </c>
      <c r="Q62" s="5"/>
      <c r="R62" s="5"/>
      <c r="S62" s="1"/>
      <c r="T62" s="1">
        <f t="shared" si="6"/>
        <v>10.878360846714941</v>
      </c>
      <c r="U62" s="1">
        <f t="shared" si="7"/>
        <v>10.878360846714941</v>
      </c>
      <c r="V62" s="1">
        <v>32.6554</v>
      </c>
      <c r="W62" s="1">
        <v>31.0168</v>
      </c>
      <c r="X62" s="1">
        <v>28.2866</v>
      </c>
      <c r="Y62" s="1">
        <v>18.7256</v>
      </c>
      <c r="Z62" s="1">
        <v>25.3964</v>
      </c>
      <c r="AA62" s="1">
        <v>41.776600000000002</v>
      </c>
      <c r="AB62" s="1"/>
      <c r="AC62" s="1">
        <f t="shared" si="14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39</v>
      </c>
      <c r="C63" s="1"/>
      <c r="D63" s="1">
        <v>780</v>
      </c>
      <c r="E63" s="1">
        <v>341</v>
      </c>
      <c r="F63" s="1">
        <v>439</v>
      </c>
      <c r="G63" s="6">
        <v>0.4</v>
      </c>
      <c r="H63" s="1">
        <v>50</v>
      </c>
      <c r="I63" s="1" t="s">
        <v>33</v>
      </c>
      <c r="J63" s="1">
        <v>452</v>
      </c>
      <c r="K63" s="1">
        <f t="shared" si="13"/>
        <v>-111</v>
      </c>
      <c r="L63" s="1"/>
      <c r="M63" s="1"/>
      <c r="N63" s="1">
        <v>150</v>
      </c>
      <c r="O63" s="1"/>
      <c r="P63" s="1">
        <f t="shared" si="4"/>
        <v>68.2</v>
      </c>
      <c r="Q63" s="5">
        <f t="shared" si="17"/>
        <v>161.20000000000005</v>
      </c>
      <c r="R63" s="5"/>
      <c r="S63" s="1"/>
      <c r="T63" s="1">
        <f t="shared" si="6"/>
        <v>11</v>
      </c>
      <c r="U63" s="1">
        <f t="shared" si="7"/>
        <v>8.6363636363636367</v>
      </c>
      <c r="V63" s="1">
        <v>24.4</v>
      </c>
      <c r="W63" s="1">
        <v>22.6</v>
      </c>
      <c r="X63" s="1">
        <v>77.400000000000006</v>
      </c>
      <c r="Y63" s="1">
        <v>78.8</v>
      </c>
      <c r="Z63" s="1">
        <v>55.8</v>
      </c>
      <c r="AA63" s="1">
        <v>92.6</v>
      </c>
      <c r="AB63" s="1" t="s">
        <v>91</v>
      </c>
      <c r="AC63" s="1">
        <f t="shared" si="14"/>
        <v>64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39</v>
      </c>
      <c r="C64" s="1">
        <v>938</v>
      </c>
      <c r="D64" s="1">
        <v>2250</v>
      </c>
      <c r="E64" s="1">
        <v>1227</v>
      </c>
      <c r="F64" s="1">
        <v>1690</v>
      </c>
      <c r="G64" s="6">
        <v>0.4</v>
      </c>
      <c r="H64" s="1">
        <v>40</v>
      </c>
      <c r="I64" s="1" t="s">
        <v>33</v>
      </c>
      <c r="J64" s="1">
        <v>1229</v>
      </c>
      <c r="K64" s="1">
        <f t="shared" si="13"/>
        <v>-2</v>
      </c>
      <c r="L64" s="1"/>
      <c r="M64" s="1"/>
      <c r="N64" s="1">
        <v>827.84000000000015</v>
      </c>
      <c r="O64" s="1"/>
      <c r="P64" s="1">
        <f t="shared" si="4"/>
        <v>245.4</v>
      </c>
      <c r="Q64" s="5">
        <f t="shared" si="17"/>
        <v>181.55999999999995</v>
      </c>
      <c r="R64" s="5"/>
      <c r="S64" s="1"/>
      <c r="T64" s="1">
        <f t="shared" si="6"/>
        <v>11</v>
      </c>
      <c r="U64" s="1">
        <f t="shared" si="7"/>
        <v>10.260146699266505</v>
      </c>
      <c r="V64" s="1">
        <v>267.39999999999998</v>
      </c>
      <c r="W64" s="1">
        <v>264</v>
      </c>
      <c r="X64" s="1">
        <v>255.4</v>
      </c>
      <c r="Y64" s="1">
        <v>229</v>
      </c>
      <c r="Z64" s="1">
        <v>241.2</v>
      </c>
      <c r="AA64" s="1">
        <v>246</v>
      </c>
      <c r="AB64" s="1"/>
      <c r="AC64" s="1">
        <f t="shared" si="14"/>
        <v>73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39</v>
      </c>
      <c r="C65" s="1">
        <v>804</v>
      </c>
      <c r="D65" s="1">
        <v>1866</v>
      </c>
      <c r="E65" s="1">
        <v>1150</v>
      </c>
      <c r="F65" s="1">
        <v>1315</v>
      </c>
      <c r="G65" s="6">
        <v>0.4</v>
      </c>
      <c r="H65" s="1">
        <v>40</v>
      </c>
      <c r="I65" s="1" t="s">
        <v>33</v>
      </c>
      <c r="J65" s="1">
        <v>1170</v>
      </c>
      <c r="K65" s="1">
        <f t="shared" si="13"/>
        <v>-20</v>
      </c>
      <c r="L65" s="1"/>
      <c r="M65" s="1"/>
      <c r="N65" s="1">
        <v>902.96</v>
      </c>
      <c r="O65" s="1"/>
      <c r="P65" s="1">
        <f t="shared" si="4"/>
        <v>230</v>
      </c>
      <c r="Q65" s="5">
        <f t="shared" si="17"/>
        <v>312.03999999999996</v>
      </c>
      <c r="R65" s="5"/>
      <c r="S65" s="1"/>
      <c r="T65" s="1">
        <f t="shared" si="6"/>
        <v>11</v>
      </c>
      <c r="U65" s="1">
        <f t="shared" si="7"/>
        <v>9.6433043478260867</v>
      </c>
      <c r="V65" s="1">
        <v>237.8</v>
      </c>
      <c r="W65" s="1">
        <v>223.2</v>
      </c>
      <c r="X65" s="1">
        <v>224.6</v>
      </c>
      <c r="Y65" s="1">
        <v>207.4</v>
      </c>
      <c r="Z65" s="1">
        <v>210</v>
      </c>
      <c r="AA65" s="1">
        <v>229.4</v>
      </c>
      <c r="AB65" s="1"/>
      <c r="AC65" s="1">
        <f t="shared" si="14"/>
        <v>125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32</v>
      </c>
      <c r="C66" s="1">
        <v>524.726</v>
      </c>
      <c r="D66" s="1">
        <v>1018.115</v>
      </c>
      <c r="E66" s="1">
        <v>737.16300000000001</v>
      </c>
      <c r="F66" s="1">
        <v>708.16399999999999</v>
      </c>
      <c r="G66" s="6">
        <v>1</v>
      </c>
      <c r="H66" s="1">
        <v>40</v>
      </c>
      <c r="I66" s="1" t="s">
        <v>33</v>
      </c>
      <c r="J66" s="1">
        <v>704.85</v>
      </c>
      <c r="K66" s="1">
        <f t="shared" si="13"/>
        <v>32.312999999999988</v>
      </c>
      <c r="L66" s="1"/>
      <c r="M66" s="1"/>
      <c r="N66" s="1">
        <v>518.67495999999994</v>
      </c>
      <c r="O66" s="1"/>
      <c r="P66" s="1">
        <f t="shared" si="4"/>
        <v>147.43260000000001</v>
      </c>
      <c r="Q66" s="5">
        <f t="shared" si="17"/>
        <v>394.9196400000003</v>
      </c>
      <c r="R66" s="5"/>
      <c r="S66" s="1"/>
      <c r="T66" s="1">
        <f t="shared" si="6"/>
        <v>11.000000000000002</v>
      </c>
      <c r="U66" s="1">
        <f t="shared" si="7"/>
        <v>8.3213547071678846</v>
      </c>
      <c r="V66" s="1">
        <v>136.51560000000001</v>
      </c>
      <c r="W66" s="1">
        <v>129.929</v>
      </c>
      <c r="X66" s="1">
        <v>125.38760000000001</v>
      </c>
      <c r="Y66" s="1">
        <v>125.85760000000001</v>
      </c>
      <c r="Z66" s="1">
        <v>142.18620000000001</v>
      </c>
      <c r="AA66" s="1">
        <v>125.23779999999999</v>
      </c>
      <c r="AB66" s="1"/>
      <c r="AC66" s="1">
        <f t="shared" si="14"/>
        <v>395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32</v>
      </c>
      <c r="C67" s="1">
        <v>428.399</v>
      </c>
      <c r="D67" s="1">
        <v>693.29399999999998</v>
      </c>
      <c r="E67" s="1">
        <v>509.05500000000001</v>
      </c>
      <c r="F67" s="1">
        <v>546.28300000000002</v>
      </c>
      <c r="G67" s="6">
        <v>1</v>
      </c>
      <c r="H67" s="1">
        <v>40</v>
      </c>
      <c r="I67" s="1" t="s">
        <v>33</v>
      </c>
      <c r="J67" s="1">
        <v>490.2</v>
      </c>
      <c r="K67" s="1">
        <f t="shared" si="13"/>
        <v>18.855000000000018</v>
      </c>
      <c r="L67" s="1"/>
      <c r="M67" s="1"/>
      <c r="N67" s="1">
        <v>283.42299999999977</v>
      </c>
      <c r="O67" s="1"/>
      <c r="P67" s="1">
        <f t="shared" si="4"/>
        <v>101.81100000000001</v>
      </c>
      <c r="Q67" s="5">
        <f t="shared" si="17"/>
        <v>290.21500000000026</v>
      </c>
      <c r="R67" s="5"/>
      <c r="S67" s="1"/>
      <c r="T67" s="1">
        <f t="shared" si="6"/>
        <v>11</v>
      </c>
      <c r="U67" s="1">
        <f t="shared" si="7"/>
        <v>8.1494730431878644</v>
      </c>
      <c r="V67" s="1">
        <v>93.277000000000001</v>
      </c>
      <c r="W67" s="1">
        <v>94.835000000000008</v>
      </c>
      <c r="X67" s="1">
        <v>94.407799999999995</v>
      </c>
      <c r="Y67" s="1">
        <v>91.874800000000008</v>
      </c>
      <c r="Z67" s="1">
        <v>106.5908</v>
      </c>
      <c r="AA67" s="1">
        <v>107.5774</v>
      </c>
      <c r="AB67" s="1"/>
      <c r="AC67" s="1">
        <f t="shared" si="14"/>
        <v>290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677.03700000000003</v>
      </c>
      <c r="D68" s="1">
        <v>601.10699999999997</v>
      </c>
      <c r="E68" s="1">
        <v>513.34699999999998</v>
      </c>
      <c r="F68" s="1">
        <v>661.12</v>
      </c>
      <c r="G68" s="6">
        <v>1</v>
      </c>
      <c r="H68" s="1">
        <v>40</v>
      </c>
      <c r="I68" s="1" t="s">
        <v>33</v>
      </c>
      <c r="J68" s="1">
        <v>489.7</v>
      </c>
      <c r="K68" s="1">
        <f t="shared" si="13"/>
        <v>23.646999999999991</v>
      </c>
      <c r="L68" s="1"/>
      <c r="M68" s="1"/>
      <c r="N68" s="1">
        <v>216.89603999999991</v>
      </c>
      <c r="O68" s="1"/>
      <c r="P68" s="1">
        <f t="shared" si="4"/>
        <v>102.6694</v>
      </c>
      <c r="Q68" s="5">
        <f t="shared" si="17"/>
        <v>251.34736000000009</v>
      </c>
      <c r="R68" s="5"/>
      <c r="S68" s="1"/>
      <c r="T68" s="1">
        <f t="shared" si="6"/>
        <v>11.000000000000002</v>
      </c>
      <c r="U68" s="1">
        <f t="shared" si="7"/>
        <v>8.5518766058825708</v>
      </c>
      <c r="V68" s="1">
        <v>99.179200000000009</v>
      </c>
      <c r="W68" s="1">
        <v>105.0478</v>
      </c>
      <c r="X68" s="1">
        <v>101.75539999999999</v>
      </c>
      <c r="Y68" s="1">
        <v>99.873000000000005</v>
      </c>
      <c r="Z68" s="1">
        <v>113.4984</v>
      </c>
      <c r="AA68" s="1">
        <v>111.9438</v>
      </c>
      <c r="AB68" s="1"/>
      <c r="AC68" s="1">
        <f t="shared" si="14"/>
        <v>251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32</v>
      </c>
      <c r="C69" s="1">
        <v>149.31700000000001</v>
      </c>
      <c r="D69" s="1">
        <v>230.91</v>
      </c>
      <c r="E69" s="1">
        <v>173.83199999999999</v>
      </c>
      <c r="F69" s="1">
        <v>159.666</v>
      </c>
      <c r="G69" s="6">
        <v>1</v>
      </c>
      <c r="H69" s="1">
        <v>30</v>
      </c>
      <c r="I69" s="1" t="s">
        <v>33</v>
      </c>
      <c r="J69" s="1">
        <v>160.19999999999999</v>
      </c>
      <c r="K69" s="1">
        <f t="shared" si="13"/>
        <v>13.632000000000005</v>
      </c>
      <c r="L69" s="1"/>
      <c r="M69" s="1"/>
      <c r="N69" s="1">
        <v>110.4562199999999</v>
      </c>
      <c r="O69" s="1"/>
      <c r="P69" s="1">
        <f t="shared" si="4"/>
        <v>34.766399999999997</v>
      </c>
      <c r="Q69" s="5">
        <f>10.5*P69-O69-N69-F69</f>
        <v>94.924980000000062</v>
      </c>
      <c r="R69" s="5"/>
      <c r="S69" s="1"/>
      <c r="T69" s="1">
        <f t="shared" si="6"/>
        <v>10.5</v>
      </c>
      <c r="U69" s="1">
        <f t="shared" si="7"/>
        <v>7.7696344746651924</v>
      </c>
      <c r="V69" s="1">
        <v>32.922600000000003</v>
      </c>
      <c r="W69" s="1">
        <v>30.4468</v>
      </c>
      <c r="X69" s="1">
        <v>34.142399999999988</v>
      </c>
      <c r="Y69" s="1">
        <v>38.569400000000002</v>
      </c>
      <c r="Z69" s="1">
        <v>36.005399999999987</v>
      </c>
      <c r="AA69" s="1">
        <v>34.851999999999997</v>
      </c>
      <c r="AB69" s="1" t="s">
        <v>73</v>
      </c>
      <c r="AC69" s="1">
        <f t="shared" si="14"/>
        <v>95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39</v>
      </c>
      <c r="C70" s="1">
        <v>215</v>
      </c>
      <c r="D70" s="1">
        <v>165</v>
      </c>
      <c r="E70" s="18">
        <f>125+E71</f>
        <v>127</v>
      </c>
      <c r="F70" s="1">
        <v>201</v>
      </c>
      <c r="G70" s="6">
        <v>0.6</v>
      </c>
      <c r="H70" s="1">
        <v>55</v>
      </c>
      <c r="I70" s="1" t="s">
        <v>33</v>
      </c>
      <c r="J70" s="1">
        <v>128</v>
      </c>
      <c r="K70" s="1">
        <f t="shared" ref="K70:K98" si="18">E70-J70</f>
        <v>-1</v>
      </c>
      <c r="L70" s="1"/>
      <c r="M70" s="1"/>
      <c r="N70" s="1">
        <v>0</v>
      </c>
      <c r="O70" s="1"/>
      <c r="P70" s="1">
        <f t="shared" si="4"/>
        <v>25.4</v>
      </c>
      <c r="Q70" s="5">
        <f t="shared" si="17"/>
        <v>78.399999999999977</v>
      </c>
      <c r="R70" s="5"/>
      <c r="S70" s="1"/>
      <c r="T70" s="1">
        <f t="shared" si="6"/>
        <v>11</v>
      </c>
      <c r="U70" s="1">
        <f t="shared" si="7"/>
        <v>7.9133858267716537</v>
      </c>
      <c r="V70" s="1">
        <v>23.8</v>
      </c>
      <c r="W70" s="1">
        <v>16.600000000000001</v>
      </c>
      <c r="X70" s="1">
        <v>28.6</v>
      </c>
      <c r="Y70" s="1">
        <v>23.4</v>
      </c>
      <c r="Z70" s="1">
        <v>14.2</v>
      </c>
      <c r="AA70" s="1">
        <v>47</v>
      </c>
      <c r="AB70" s="1" t="s">
        <v>107</v>
      </c>
      <c r="AC70" s="1">
        <f t="shared" ref="AC70:AC98" si="19">ROUND(Q70*G70,0)</f>
        <v>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108</v>
      </c>
      <c r="B71" s="10" t="s">
        <v>39</v>
      </c>
      <c r="C71" s="10">
        <v>150</v>
      </c>
      <c r="D71" s="10"/>
      <c r="E71" s="18">
        <v>2</v>
      </c>
      <c r="F71" s="10"/>
      <c r="G71" s="11">
        <v>0</v>
      </c>
      <c r="H71" s="10" t="e">
        <v>#N/A</v>
      </c>
      <c r="I71" s="10" t="s">
        <v>53</v>
      </c>
      <c r="J71" s="10">
        <v>2</v>
      </c>
      <c r="K71" s="10">
        <f t="shared" si="18"/>
        <v>0</v>
      </c>
      <c r="L71" s="10"/>
      <c r="M71" s="10"/>
      <c r="N71" s="10"/>
      <c r="O71" s="10"/>
      <c r="P71" s="10">
        <f t="shared" ref="P71:P98" si="20">E71/5</f>
        <v>0.4</v>
      </c>
      <c r="Q71" s="12"/>
      <c r="R71" s="12"/>
      <c r="S71" s="10"/>
      <c r="T71" s="10">
        <f t="shared" ref="T71:T98" si="21">(F71+N71+O71+Q71)/P71</f>
        <v>0</v>
      </c>
      <c r="U71" s="10">
        <f t="shared" ref="U71:U98" si="22">(F71+N71+O71)/P71</f>
        <v>0</v>
      </c>
      <c r="V71" s="10">
        <v>0.6</v>
      </c>
      <c r="W71" s="10">
        <v>0.2</v>
      </c>
      <c r="X71" s="10">
        <v>0</v>
      </c>
      <c r="Y71" s="10">
        <v>0</v>
      </c>
      <c r="Z71" s="10">
        <v>0</v>
      </c>
      <c r="AA71" s="10">
        <v>0</v>
      </c>
      <c r="AB71" s="10" t="s">
        <v>109</v>
      </c>
      <c r="AC71" s="10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186</v>
      </c>
      <c r="D72" s="1">
        <v>654</v>
      </c>
      <c r="E72" s="1">
        <v>261</v>
      </c>
      <c r="F72" s="1">
        <v>579</v>
      </c>
      <c r="G72" s="6">
        <v>0.35</v>
      </c>
      <c r="H72" s="1">
        <v>50</v>
      </c>
      <c r="I72" s="1" t="s">
        <v>33</v>
      </c>
      <c r="J72" s="1">
        <v>430</v>
      </c>
      <c r="K72" s="1">
        <f t="shared" si="18"/>
        <v>-169</v>
      </c>
      <c r="L72" s="1"/>
      <c r="M72" s="1"/>
      <c r="N72" s="1">
        <v>0</v>
      </c>
      <c r="O72" s="1"/>
      <c r="P72" s="1">
        <f t="shared" si="20"/>
        <v>52.2</v>
      </c>
      <c r="Q72" s="5"/>
      <c r="R72" s="5"/>
      <c r="S72" s="1"/>
      <c r="T72" s="1">
        <f t="shared" si="21"/>
        <v>11.091954022988505</v>
      </c>
      <c r="U72" s="1">
        <f t="shared" si="22"/>
        <v>11.091954022988505</v>
      </c>
      <c r="V72" s="1">
        <v>16.8</v>
      </c>
      <c r="W72" s="1">
        <v>0</v>
      </c>
      <c r="X72" s="1">
        <v>46.6</v>
      </c>
      <c r="Y72" s="1">
        <v>66.2</v>
      </c>
      <c r="Z72" s="1">
        <v>33.799999999999997</v>
      </c>
      <c r="AA72" s="1">
        <v>46.2</v>
      </c>
      <c r="AB72" s="20" t="s">
        <v>91</v>
      </c>
      <c r="AC72" s="1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39</v>
      </c>
      <c r="C73" s="1">
        <v>549</v>
      </c>
      <c r="D73" s="1">
        <v>290</v>
      </c>
      <c r="E73" s="1">
        <v>292</v>
      </c>
      <c r="F73" s="1">
        <v>436</v>
      </c>
      <c r="G73" s="6">
        <v>0.37</v>
      </c>
      <c r="H73" s="1">
        <v>50</v>
      </c>
      <c r="I73" s="1" t="s">
        <v>33</v>
      </c>
      <c r="J73" s="1">
        <v>272</v>
      </c>
      <c r="K73" s="1">
        <f t="shared" si="18"/>
        <v>20</v>
      </c>
      <c r="L73" s="1"/>
      <c r="M73" s="1"/>
      <c r="N73" s="1">
        <v>47.800000000000011</v>
      </c>
      <c r="O73" s="1"/>
      <c r="P73" s="1">
        <f t="shared" si="20"/>
        <v>58.4</v>
      </c>
      <c r="Q73" s="5">
        <f t="shared" ref="Q73:Q77" si="23">11*P73-O73-N73-F73</f>
        <v>158.59999999999991</v>
      </c>
      <c r="R73" s="5"/>
      <c r="S73" s="1"/>
      <c r="T73" s="1">
        <f t="shared" si="21"/>
        <v>10.999999999999998</v>
      </c>
      <c r="U73" s="1">
        <f t="shared" si="22"/>
        <v>8.2842465753424666</v>
      </c>
      <c r="V73" s="1">
        <v>58.6</v>
      </c>
      <c r="W73" s="1">
        <v>65.2</v>
      </c>
      <c r="X73" s="1">
        <v>60.6</v>
      </c>
      <c r="Y73" s="1">
        <v>47.4</v>
      </c>
      <c r="Z73" s="1">
        <v>52.6</v>
      </c>
      <c r="AA73" s="1">
        <v>102</v>
      </c>
      <c r="AB73" s="1"/>
      <c r="AC73" s="1">
        <f t="shared" si="19"/>
        <v>59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39</v>
      </c>
      <c r="C74" s="1">
        <v>93</v>
      </c>
      <c r="D74" s="1">
        <v>120</v>
      </c>
      <c r="E74" s="1">
        <v>59</v>
      </c>
      <c r="F74" s="1">
        <v>120</v>
      </c>
      <c r="G74" s="6">
        <v>0.4</v>
      </c>
      <c r="H74" s="1">
        <v>30</v>
      </c>
      <c r="I74" s="1" t="s">
        <v>33</v>
      </c>
      <c r="J74" s="1">
        <v>59</v>
      </c>
      <c r="K74" s="1">
        <f t="shared" si="18"/>
        <v>0</v>
      </c>
      <c r="L74" s="1"/>
      <c r="M74" s="1"/>
      <c r="N74" s="1">
        <v>0</v>
      </c>
      <c r="O74" s="1"/>
      <c r="P74" s="1">
        <f t="shared" si="20"/>
        <v>11.8</v>
      </c>
      <c r="Q74" s="5">
        <v>10</v>
      </c>
      <c r="R74" s="5"/>
      <c r="S74" s="1"/>
      <c r="T74" s="1">
        <f t="shared" si="21"/>
        <v>11.016949152542372</v>
      </c>
      <c r="U74" s="1">
        <f t="shared" si="22"/>
        <v>10.169491525423728</v>
      </c>
      <c r="V74" s="1">
        <v>12.4</v>
      </c>
      <c r="W74" s="1">
        <v>15</v>
      </c>
      <c r="X74" s="1">
        <v>14.4</v>
      </c>
      <c r="Y74" s="1">
        <v>8.8000000000000007</v>
      </c>
      <c r="Z74" s="1">
        <v>3.4</v>
      </c>
      <c r="AA74" s="1">
        <v>20.8</v>
      </c>
      <c r="AB74" s="1"/>
      <c r="AC74" s="1">
        <f t="shared" si="19"/>
        <v>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39</v>
      </c>
      <c r="C75" s="1">
        <v>712</v>
      </c>
      <c r="D75" s="1"/>
      <c r="E75" s="1">
        <v>355</v>
      </c>
      <c r="F75" s="1">
        <v>291</v>
      </c>
      <c r="G75" s="6">
        <v>0.6</v>
      </c>
      <c r="H75" s="1">
        <v>55</v>
      </c>
      <c r="I75" s="1" t="s">
        <v>33</v>
      </c>
      <c r="J75" s="1">
        <v>353</v>
      </c>
      <c r="K75" s="1">
        <f t="shared" si="18"/>
        <v>2</v>
      </c>
      <c r="L75" s="1"/>
      <c r="M75" s="1"/>
      <c r="N75" s="1">
        <v>260</v>
      </c>
      <c r="O75" s="1"/>
      <c r="P75" s="1">
        <f t="shared" si="20"/>
        <v>71</v>
      </c>
      <c r="Q75" s="5">
        <f t="shared" si="23"/>
        <v>230</v>
      </c>
      <c r="R75" s="5"/>
      <c r="S75" s="1"/>
      <c r="T75" s="1">
        <f t="shared" si="21"/>
        <v>11</v>
      </c>
      <c r="U75" s="1">
        <f t="shared" si="22"/>
        <v>7.76056338028169</v>
      </c>
      <c r="V75" s="1">
        <v>64.8</v>
      </c>
      <c r="W75" s="1">
        <v>54.2</v>
      </c>
      <c r="X75" s="1">
        <v>60.4</v>
      </c>
      <c r="Y75" s="1">
        <v>59</v>
      </c>
      <c r="Z75" s="1">
        <v>49.4</v>
      </c>
      <c r="AA75" s="1">
        <v>95</v>
      </c>
      <c r="AB75" s="1" t="s">
        <v>73</v>
      </c>
      <c r="AC75" s="1">
        <f t="shared" si="19"/>
        <v>138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39</v>
      </c>
      <c r="C76" s="1">
        <v>6</v>
      </c>
      <c r="D76" s="1">
        <v>198</v>
      </c>
      <c r="E76" s="1">
        <v>83</v>
      </c>
      <c r="F76" s="1">
        <v>97</v>
      </c>
      <c r="G76" s="6">
        <v>0.45</v>
      </c>
      <c r="H76" s="1">
        <v>40</v>
      </c>
      <c r="I76" s="1" t="s">
        <v>33</v>
      </c>
      <c r="J76" s="1">
        <v>126</v>
      </c>
      <c r="K76" s="1">
        <f t="shared" si="18"/>
        <v>-43</v>
      </c>
      <c r="L76" s="1"/>
      <c r="M76" s="1"/>
      <c r="N76" s="1">
        <v>0</v>
      </c>
      <c r="O76" s="1"/>
      <c r="P76" s="1">
        <f t="shared" si="20"/>
        <v>16.600000000000001</v>
      </c>
      <c r="Q76" s="5">
        <f t="shared" si="23"/>
        <v>85.600000000000023</v>
      </c>
      <c r="R76" s="5"/>
      <c r="S76" s="1"/>
      <c r="T76" s="1">
        <f t="shared" si="21"/>
        <v>11</v>
      </c>
      <c r="U76" s="1">
        <f t="shared" si="22"/>
        <v>5.8433734939759034</v>
      </c>
      <c r="V76" s="1">
        <v>2.4</v>
      </c>
      <c r="W76" s="1">
        <v>3.6</v>
      </c>
      <c r="X76" s="1">
        <v>16.8</v>
      </c>
      <c r="Y76" s="1">
        <v>21.6</v>
      </c>
      <c r="Z76" s="1">
        <v>9.6</v>
      </c>
      <c r="AA76" s="1">
        <v>16</v>
      </c>
      <c r="AB76" s="1" t="s">
        <v>115</v>
      </c>
      <c r="AC76" s="1">
        <f t="shared" si="19"/>
        <v>39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39</v>
      </c>
      <c r="C77" s="1">
        <v>421</v>
      </c>
      <c r="D77" s="1"/>
      <c r="E77" s="1">
        <v>163</v>
      </c>
      <c r="F77" s="1">
        <v>200</v>
      </c>
      <c r="G77" s="6">
        <v>0.4</v>
      </c>
      <c r="H77" s="1">
        <v>50</v>
      </c>
      <c r="I77" s="1" t="s">
        <v>33</v>
      </c>
      <c r="J77" s="1">
        <v>163</v>
      </c>
      <c r="K77" s="1">
        <f t="shared" si="18"/>
        <v>0</v>
      </c>
      <c r="L77" s="1"/>
      <c r="M77" s="1"/>
      <c r="N77" s="1">
        <v>98</v>
      </c>
      <c r="O77" s="1"/>
      <c r="P77" s="1">
        <f t="shared" si="20"/>
        <v>32.6</v>
      </c>
      <c r="Q77" s="5">
        <f t="shared" si="23"/>
        <v>60.600000000000023</v>
      </c>
      <c r="R77" s="5"/>
      <c r="S77" s="1"/>
      <c r="T77" s="1">
        <f t="shared" si="21"/>
        <v>11</v>
      </c>
      <c r="U77" s="1">
        <f t="shared" si="22"/>
        <v>9.1411042944785272</v>
      </c>
      <c r="V77" s="1">
        <v>34.6</v>
      </c>
      <c r="W77" s="1">
        <v>19.2</v>
      </c>
      <c r="X77" s="1">
        <v>18</v>
      </c>
      <c r="Y77" s="1">
        <v>19.600000000000001</v>
      </c>
      <c r="Z77" s="1">
        <v>20.399999999999999</v>
      </c>
      <c r="AA77" s="1">
        <v>53.6</v>
      </c>
      <c r="AB77" s="1"/>
      <c r="AC77" s="1">
        <f t="shared" si="19"/>
        <v>24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117</v>
      </c>
      <c r="B78" s="10" t="s">
        <v>39</v>
      </c>
      <c r="C78" s="10">
        <v>47</v>
      </c>
      <c r="D78" s="10">
        <v>4</v>
      </c>
      <c r="E78" s="10">
        <v>5</v>
      </c>
      <c r="F78" s="10">
        <v>5</v>
      </c>
      <c r="G78" s="11">
        <v>0</v>
      </c>
      <c r="H78" s="10" t="e">
        <v>#N/A</v>
      </c>
      <c r="I78" s="10" t="s">
        <v>118</v>
      </c>
      <c r="J78" s="10">
        <v>5</v>
      </c>
      <c r="K78" s="10">
        <f t="shared" si="18"/>
        <v>0</v>
      </c>
      <c r="L78" s="10"/>
      <c r="M78" s="10"/>
      <c r="N78" s="10"/>
      <c r="O78" s="10"/>
      <c r="P78" s="10">
        <f t="shared" si="20"/>
        <v>1</v>
      </c>
      <c r="Q78" s="12"/>
      <c r="R78" s="12"/>
      <c r="S78" s="10"/>
      <c r="T78" s="10">
        <f t="shared" si="21"/>
        <v>5</v>
      </c>
      <c r="U78" s="10">
        <f t="shared" si="22"/>
        <v>5</v>
      </c>
      <c r="V78" s="10">
        <v>9.1999999999999993</v>
      </c>
      <c r="W78" s="10">
        <v>12.2</v>
      </c>
      <c r="X78" s="10">
        <v>4.8</v>
      </c>
      <c r="Y78" s="10">
        <v>3.4</v>
      </c>
      <c r="Z78" s="10">
        <v>2.2000000000000002</v>
      </c>
      <c r="AA78" s="10">
        <v>0</v>
      </c>
      <c r="AB78" s="10"/>
      <c r="AC78" s="10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39</v>
      </c>
      <c r="C79" s="1">
        <v>138</v>
      </c>
      <c r="D79" s="1"/>
      <c r="E79" s="1">
        <v>3</v>
      </c>
      <c r="F79" s="1">
        <v>135</v>
      </c>
      <c r="G79" s="6">
        <v>0.11</v>
      </c>
      <c r="H79" s="1">
        <v>150</v>
      </c>
      <c r="I79" s="1" t="s">
        <v>33</v>
      </c>
      <c r="J79" s="1">
        <v>3</v>
      </c>
      <c r="K79" s="1">
        <f t="shared" si="18"/>
        <v>0</v>
      </c>
      <c r="L79" s="1"/>
      <c r="M79" s="1"/>
      <c r="N79" s="1">
        <v>0</v>
      </c>
      <c r="O79" s="1"/>
      <c r="P79" s="1">
        <f t="shared" si="20"/>
        <v>0.6</v>
      </c>
      <c r="Q79" s="5"/>
      <c r="R79" s="5"/>
      <c r="S79" s="1"/>
      <c r="T79" s="1">
        <f t="shared" si="21"/>
        <v>225</v>
      </c>
      <c r="U79" s="1">
        <f t="shared" si="22"/>
        <v>225</v>
      </c>
      <c r="V79" s="1">
        <v>0.2</v>
      </c>
      <c r="W79" s="1">
        <v>1.6</v>
      </c>
      <c r="X79" s="1">
        <v>1.4</v>
      </c>
      <c r="Y79" s="1">
        <v>0.6</v>
      </c>
      <c r="Z79" s="1">
        <v>0.4</v>
      </c>
      <c r="AA79" s="1">
        <v>3.2</v>
      </c>
      <c r="AB79" s="21" t="s">
        <v>44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120</v>
      </c>
      <c r="B80" s="10" t="s">
        <v>39</v>
      </c>
      <c r="C80" s="10">
        <v>14</v>
      </c>
      <c r="D80" s="10"/>
      <c r="E80" s="10"/>
      <c r="F80" s="10"/>
      <c r="G80" s="11">
        <v>0</v>
      </c>
      <c r="H80" s="10" t="e">
        <v>#N/A</v>
      </c>
      <c r="I80" s="10" t="s">
        <v>118</v>
      </c>
      <c r="J80" s="10"/>
      <c r="K80" s="10">
        <f t="shared" si="18"/>
        <v>0</v>
      </c>
      <c r="L80" s="10"/>
      <c r="M80" s="10"/>
      <c r="N80" s="10"/>
      <c r="O80" s="10"/>
      <c r="P80" s="10">
        <f t="shared" si="20"/>
        <v>0</v>
      </c>
      <c r="Q80" s="12"/>
      <c r="R80" s="12"/>
      <c r="S80" s="10"/>
      <c r="T80" s="10" t="e">
        <f t="shared" si="21"/>
        <v>#DIV/0!</v>
      </c>
      <c r="U80" s="10" t="e">
        <f t="shared" si="22"/>
        <v>#DIV/0!</v>
      </c>
      <c r="V80" s="10">
        <v>2.8</v>
      </c>
      <c r="W80" s="10">
        <v>13.4</v>
      </c>
      <c r="X80" s="10">
        <v>12.6</v>
      </c>
      <c r="Y80" s="10">
        <v>7.6</v>
      </c>
      <c r="Z80" s="10">
        <v>5.6</v>
      </c>
      <c r="AA80" s="10">
        <v>0</v>
      </c>
      <c r="AB80" s="10"/>
      <c r="AC80" s="10">
        <f t="shared" si="1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39</v>
      </c>
      <c r="C81" s="1">
        <v>158</v>
      </c>
      <c r="D81" s="1">
        <v>40</v>
      </c>
      <c r="E81" s="1">
        <v>78</v>
      </c>
      <c r="F81" s="1">
        <v>85</v>
      </c>
      <c r="G81" s="6">
        <v>0.06</v>
      </c>
      <c r="H81" s="1">
        <v>60</v>
      </c>
      <c r="I81" s="1" t="s">
        <v>33</v>
      </c>
      <c r="J81" s="1">
        <v>78</v>
      </c>
      <c r="K81" s="1">
        <f t="shared" si="18"/>
        <v>0</v>
      </c>
      <c r="L81" s="1"/>
      <c r="M81" s="1"/>
      <c r="N81" s="1">
        <v>0</v>
      </c>
      <c r="O81" s="1"/>
      <c r="P81" s="1">
        <f t="shared" si="20"/>
        <v>15.6</v>
      </c>
      <c r="Q81" s="5">
        <f t="shared" ref="Q81:Q85" si="24">11*P81-O81-N81-F81</f>
        <v>86.6</v>
      </c>
      <c r="R81" s="5"/>
      <c r="S81" s="1"/>
      <c r="T81" s="1">
        <f t="shared" si="21"/>
        <v>11</v>
      </c>
      <c r="U81" s="1">
        <f t="shared" si="22"/>
        <v>5.4487179487179489</v>
      </c>
      <c r="V81" s="1">
        <v>18.2</v>
      </c>
      <c r="W81" s="1">
        <v>23.2</v>
      </c>
      <c r="X81" s="1">
        <v>19.2</v>
      </c>
      <c r="Y81" s="1">
        <v>23.8</v>
      </c>
      <c r="Z81" s="1">
        <v>25.2</v>
      </c>
      <c r="AA81" s="1">
        <v>17.600000000000001</v>
      </c>
      <c r="AB81" s="1"/>
      <c r="AC81" s="1">
        <f t="shared" si="19"/>
        <v>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39</v>
      </c>
      <c r="C82" s="1">
        <v>68</v>
      </c>
      <c r="D82" s="1">
        <v>40</v>
      </c>
      <c r="E82" s="1">
        <v>86</v>
      </c>
      <c r="F82" s="1">
        <v>19</v>
      </c>
      <c r="G82" s="6">
        <v>0.15</v>
      </c>
      <c r="H82" s="1">
        <v>60</v>
      </c>
      <c r="I82" s="1" t="s">
        <v>33</v>
      </c>
      <c r="J82" s="1">
        <v>83</v>
      </c>
      <c r="K82" s="1">
        <f t="shared" si="18"/>
        <v>3</v>
      </c>
      <c r="L82" s="1"/>
      <c r="M82" s="1"/>
      <c r="N82" s="1">
        <v>0</v>
      </c>
      <c r="O82" s="1"/>
      <c r="P82" s="1">
        <f t="shared" si="20"/>
        <v>17.2</v>
      </c>
      <c r="Q82" s="5">
        <f>9*P82-O82-N82-F82</f>
        <v>135.79999999999998</v>
      </c>
      <c r="R82" s="5"/>
      <c r="S82" s="1"/>
      <c r="T82" s="1">
        <f t="shared" si="21"/>
        <v>9</v>
      </c>
      <c r="U82" s="1">
        <f t="shared" si="22"/>
        <v>1.1046511627906976</v>
      </c>
      <c r="V82" s="1">
        <v>12.6</v>
      </c>
      <c r="W82" s="1">
        <v>4.4000000000000004</v>
      </c>
      <c r="X82" s="1">
        <v>5.2</v>
      </c>
      <c r="Y82" s="1">
        <v>10</v>
      </c>
      <c r="Z82" s="1">
        <v>8.8000000000000007</v>
      </c>
      <c r="AA82" s="1">
        <v>3.2</v>
      </c>
      <c r="AB82" s="1" t="s">
        <v>123</v>
      </c>
      <c r="AC82" s="1">
        <f t="shared" si="19"/>
        <v>20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32</v>
      </c>
      <c r="C83" s="1">
        <v>110.524</v>
      </c>
      <c r="D83" s="1">
        <v>111.601</v>
      </c>
      <c r="E83" s="1">
        <v>151.619</v>
      </c>
      <c r="F83" s="1">
        <v>67.843999999999994</v>
      </c>
      <c r="G83" s="6">
        <v>1</v>
      </c>
      <c r="H83" s="1">
        <v>55</v>
      </c>
      <c r="I83" s="1" t="s">
        <v>33</v>
      </c>
      <c r="J83" s="1">
        <v>150.5</v>
      </c>
      <c r="K83" s="1">
        <f t="shared" si="18"/>
        <v>1.1189999999999998</v>
      </c>
      <c r="L83" s="1"/>
      <c r="M83" s="1"/>
      <c r="N83" s="1">
        <v>124.822</v>
      </c>
      <c r="O83" s="1"/>
      <c r="P83" s="1">
        <f t="shared" si="20"/>
        <v>30.323799999999999</v>
      </c>
      <c r="Q83" s="5">
        <f t="shared" si="24"/>
        <v>140.89580000000001</v>
      </c>
      <c r="R83" s="5"/>
      <c r="S83" s="1"/>
      <c r="T83" s="1">
        <f t="shared" si="21"/>
        <v>11</v>
      </c>
      <c r="U83" s="1">
        <f t="shared" si="22"/>
        <v>6.3536232266404609</v>
      </c>
      <c r="V83" s="1">
        <v>23.129799999999999</v>
      </c>
      <c r="W83" s="1">
        <v>17.3964</v>
      </c>
      <c r="X83" s="1">
        <v>19.855599999999999</v>
      </c>
      <c r="Y83" s="1">
        <v>21.050799999999999</v>
      </c>
      <c r="Z83" s="1">
        <v>21.970400000000001</v>
      </c>
      <c r="AA83" s="1">
        <v>14.025600000000001</v>
      </c>
      <c r="AB83" s="1"/>
      <c r="AC83" s="1">
        <f t="shared" si="19"/>
        <v>141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39</v>
      </c>
      <c r="C84" s="1">
        <v>55</v>
      </c>
      <c r="D84" s="1">
        <v>130</v>
      </c>
      <c r="E84" s="1">
        <v>37</v>
      </c>
      <c r="F84" s="1">
        <v>148</v>
      </c>
      <c r="G84" s="6">
        <v>0.4</v>
      </c>
      <c r="H84" s="1">
        <v>55</v>
      </c>
      <c r="I84" s="1" t="s">
        <v>33</v>
      </c>
      <c r="J84" s="1">
        <v>37</v>
      </c>
      <c r="K84" s="1">
        <f t="shared" si="18"/>
        <v>0</v>
      </c>
      <c r="L84" s="1"/>
      <c r="M84" s="1"/>
      <c r="N84" s="1">
        <v>0</v>
      </c>
      <c r="O84" s="1"/>
      <c r="P84" s="1">
        <f t="shared" si="20"/>
        <v>7.4</v>
      </c>
      <c r="Q84" s="5"/>
      <c r="R84" s="5"/>
      <c r="S84" s="1"/>
      <c r="T84" s="1">
        <f t="shared" si="21"/>
        <v>20</v>
      </c>
      <c r="U84" s="1">
        <f t="shared" si="22"/>
        <v>20</v>
      </c>
      <c r="V84" s="1">
        <v>7</v>
      </c>
      <c r="W84" s="1">
        <v>4.5999999999999996</v>
      </c>
      <c r="X84" s="1">
        <v>4.5999999999999996</v>
      </c>
      <c r="Y84" s="1">
        <v>18.399999999999999</v>
      </c>
      <c r="Z84" s="1">
        <v>18.399999999999999</v>
      </c>
      <c r="AA84" s="1">
        <v>14.4</v>
      </c>
      <c r="AB84" s="17" t="s">
        <v>44</v>
      </c>
      <c r="AC84" s="1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32</v>
      </c>
      <c r="C85" s="1">
        <v>700.59500000000003</v>
      </c>
      <c r="D85" s="1">
        <v>290.55799999999999</v>
      </c>
      <c r="E85" s="1">
        <v>424.39299999999997</v>
      </c>
      <c r="F85" s="1">
        <v>446.21800000000002</v>
      </c>
      <c r="G85" s="6">
        <v>1</v>
      </c>
      <c r="H85" s="1">
        <v>55</v>
      </c>
      <c r="I85" s="1" t="s">
        <v>33</v>
      </c>
      <c r="J85" s="1">
        <v>374.65</v>
      </c>
      <c r="K85" s="1">
        <f t="shared" si="18"/>
        <v>49.742999999999995</v>
      </c>
      <c r="L85" s="1"/>
      <c r="M85" s="1"/>
      <c r="N85" s="1">
        <v>171.8484000000002</v>
      </c>
      <c r="O85" s="1"/>
      <c r="P85" s="1">
        <f t="shared" si="20"/>
        <v>84.878599999999992</v>
      </c>
      <c r="Q85" s="5">
        <f t="shared" si="24"/>
        <v>315.59819999999974</v>
      </c>
      <c r="R85" s="5"/>
      <c r="S85" s="1"/>
      <c r="T85" s="1">
        <f t="shared" si="21"/>
        <v>11</v>
      </c>
      <c r="U85" s="1">
        <f t="shared" si="22"/>
        <v>7.2817694919567506</v>
      </c>
      <c r="V85" s="1">
        <v>75.385400000000004</v>
      </c>
      <c r="W85" s="1">
        <v>77.515999999999991</v>
      </c>
      <c r="X85" s="1">
        <v>76.613599999999991</v>
      </c>
      <c r="Y85" s="1">
        <v>92.018600000000006</v>
      </c>
      <c r="Z85" s="1">
        <v>119.47880000000001</v>
      </c>
      <c r="AA85" s="1">
        <v>121.5236</v>
      </c>
      <c r="AB85" s="1"/>
      <c r="AC85" s="1">
        <f t="shared" si="19"/>
        <v>316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127</v>
      </c>
      <c r="B86" s="14" t="s">
        <v>39</v>
      </c>
      <c r="C86" s="14"/>
      <c r="D86" s="14"/>
      <c r="E86" s="14"/>
      <c r="F86" s="14"/>
      <c r="G86" s="15">
        <v>0</v>
      </c>
      <c r="H86" s="14" t="e">
        <v>#N/A</v>
      </c>
      <c r="I86" s="14" t="s">
        <v>33</v>
      </c>
      <c r="J86" s="14"/>
      <c r="K86" s="14">
        <f t="shared" si="18"/>
        <v>0</v>
      </c>
      <c r="L86" s="14"/>
      <c r="M86" s="14"/>
      <c r="N86" s="14"/>
      <c r="O86" s="14"/>
      <c r="P86" s="14">
        <f t="shared" si="20"/>
        <v>0</v>
      </c>
      <c r="Q86" s="16"/>
      <c r="R86" s="16"/>
      <c r="S86" s="14"/>
      <c r="T86" s="14" t="e">
        <f t="shared" si="21"/>
        <v>#DIV/0!</v>
      </c>
      <c r="U86" s="14" t="e">
        <f t="shared" si="22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 t="s">
        <v>67</v>
      </c>
      <c r="AC86" s="14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39</v>
      </c>
      <c r="C87" s="1">
        <v>15</v>
      </c>
      <c r="D87" s="1">
        <v>10</v>
      </c>
      <c r="E87" s="1">
        <v>11</v>
      </c>
      <c r="F87" s="1">
        <v>12</v>
      </c>
      <c r="G87" s="6">
        <v>0.4</v>
      </c>
      <c r="H87" s="1">
        <v>55</v>
      </c>
      <c r="I87" s="1" t="s">
        <v>33</v>
      </c>
      <c r="J87" s="1">
        <v>15</v>
      </c>
      <c r="K87" s="1">
        <f t="shared" si="18"/>
        <v>-4</v>
      </c>
      <c r="L87" s="1"/>
      <c r="M87" s="1"/>
      <c r="N87" s="1">
        <v>19</v>
      </c>
      <c r="O87" s="1"/>
      <c r="P87" s="1">
        <f t="shared" si="20"/>
        <v>2.2000000000000002</v>
      </c>
      <c r="Q87" s="5"/>
      <c r="R87" s="5"/>
      <c r="S87" s="1"/>
      <c r="T87" s="1">
        <f t="shared" si="21"/>
        <v>14.09090909090909</v>
      </c>
      <c r="U87" s="1">
        <f t="shared" si="22"/>
        <v>14.09090909090909</v>
      </c>
      <c r="V87" s="1">
        <v>2.6</v>
      </c>
      <c r="W87" s="1">
        <v>1.4</v>
      </c>
      <c r="X87" s="1">
        <v>1</v>
      </c>
      <c r="Y87" s="1">
        <v>1.4</v>
      </c>
      <c r="Z87" s="1">
        <v>1.2</v>
      </c>
      <c r="AA87" s="1">
        <v>1.6</v>
      </c>
      <c r="AB87" s="1"/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32</v>
      </c>
      <c r="C88" s="1">
        <v>312.11</v>
      </c>
      <c r="D88" s="1">
        <v>764.87900000000002</v>
      </c>
      <c r="E88" s="1">
        <v>446.64100000000002</v>
      </c>
      <c r="F88" s="1">
        <v>515.76099999999997</v>
      </c>
      <c r="G88" s="6">
        <v>1</v>
      </c>
      <c r="H88" s="1">
        <v>50</v>
      </c>
      <c r="I88" s="1" t="s">
        <v>33</v>
      </c>
      <c r="J88" s="1">
        <v>516.35</v>
      </c>
      <c r="K88" s="1">
        <f t="shared" si="18"/>
        <v>-69.709000000000003</v>
      </c>
      <c r="L88" s="1"/>
      <c r="M88" s="1"/>
      <c r="N88" s="1">
        <v>398.43380000000002</v>
      </c>
      <c r="O88" s="1"/>
      <c r="P88" s="1">
        <f t="shared" si="20"/>
        <v>89.32820000000001</v>
      </c>
      <c r="Q88" s="5">
        <f t="shared" ref="Q88" si="25">11*P88-O88-N88-F88</f>
        <v>68.415400000000091</v>
      </c>
      <c r="R88" s="5"/>
      <c r="S88" s="1"/>
      <c r="T88" s="1">
        <f t="shared" si="21"/>
        <v>11</v>
      </c>
      <c r="U88" s="1">
        <f t="shared" si="22"/>
        <v>10.234111960164874</v>
      </c>
      <c r="V88" s="1">
        <v>98.116200000000006</v>
      </c>
      <c r="W88" s="1">
        <v>86.011200000000002</v>
      </c>
      <c r="X88" s="1">
        <v>84.864999999999995</v>
      </c>
      <c r="Y88" s="1">
        <v>71.099999999999994</v>
      </c>
      <c r="Z88" s="1">
        <v>73.757599999999996</v>
      </c>
      <c r="AA88" s="1">
        <v>84.898200000000003</v>
      </c>
      <c r="AB88" s="1"/>
      <c r="AC88" s="1">
        <f t="shared" si="19"/>
        <v>68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32</v>
      </c>
      <c r="C89" s="1">
        <v>932.04499999999996</v>
      </c>
      <c r="D89" s="1">
        <v>2472.44</v>
      </c>
      <c r="E89" s="1">
        <v>1326.204</v>
      </c>
      <c r="F89" s="1">
        <v>1849.164</v>
      </c>
      <c r="G89" s="6">
        <v>1</v>
      </c>
      <c r="H89" s="1" t="e">
        <v>#N/A</v>
      </c>
      <c r="I89" s="1" t="s">
        <v>33</v>
      </c>
      <c r="J89" s="1">
        <v>1359.7</v>
      </c>
      <c r="K89" s="1">
        <f t="shared" si="18"/>
        <v>-33.496000000000095</v>
      </c>
      <c r="L89" s="1"/>
      <c r="M89" s="1"/>
      <c r="N89" s="1">
        <v>592.50080000000071</v>
      </c>
      <c r="O89" s="1"/>
      <c r="P89" s="1">
        <f t="shared" si="20"/>
        <v>265.24079999999998</v>
      </c>
      <c r="Q89" s="5">
        <f>12*P89-O89-N89-F89</f>
        <v>741.22479999999882</v>
      </c>
      <c r="R89" s="5"/>
      <c r="S89" s="1"/>
      <c r="T89" s="1">
        <f t="shared" si="21"/>
        <v>12</v>
      </c>
      <c r="U89" s="1">
        <f t="shared" si="22"/>
        <v>9.2054646193195033</v>
      </c>
      <c r="V89" s="1">
        <v>265.94</v>
      </c>
      <c r="W89" s="1">
        <v>286.91500000000002</v>
      </c>
      <c r="X89" s="1">
        <v>277.48039999999997</v>
      </c>
      <c r="Y89" s="1">
        <v>198.69659999999999</v>
      </c>
      <c r="Z89" s="1">
        <v>205.59559999999999</v>
      </c>
      <c r="AA89" s="1">
        <v>56.019399999999997</v>
      </c>
      <c r="AB89" s="1" t="s">
        <v>131</v>
      </c>
      <c r="AC89" s="1">
        <f t="shared" si="19"/>
        <v>741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132</v>
      </c>
      <c r="B90" s="14" t="s">
        <v>39</v>
      </c>
      <c r="C90" s="14"/>
      <c r="D90" s="14"/>
      <c r="E90" s="14"/>
      <c r="F90" s="14"/>
      <c r="G90" s="15">
        <v>0</v>
      </c>
      <c r="H90" s="14">
        <v>30</v>
      </c>
      <c r="I90" s="14" t="s">
        <v>33</v>
      </c>
      <c r="J90" s="14"/>
      <c r="K90" s="14">
        <f t="shared" si="18"/>
        <v>0</v>
      </c>
      <c r="L90" s="14"/>
      <c r="M90" s="14"/>
      <c r="N90" s="14"/>
      <c r="O90" s="14"/>
      <c r="P90" s="14">
        <f t="shared" si="20"/>
        <v>0</v>
      </c>
      <c r="Q90" s="16"/>
      <c r="R90" s="16"/>
      <c r="S90" s="14"/>
      <c r="T90" s="14" t="e">
        <f t="shared" si="21"/>
        <v>#DIV/0!</v>
      </c>
      <c r="U90" s="14" t="e">
        <f t="shared" si="22"/>
        <v>#DIV/0!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-0.6</v>
      </c>
      <c r="AB90" s="14" t="s">
        <v>67</v>
      </c>
      <c r="AC90" s="14">
        <f t="shared" si="19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4" t="s">
        <v>133</v>
      </c>
      <c r="B91" s="14" t="s">
        <v>39</v>
      </c>
      <c r="C91" s="14"/>
      <c r="D91" s="14"/>
      <c r="E91" s="14"/>
      <c r="F91" s="14"/>
      <c r="G91" s="15">
        <v>0</v>
      </c>
      <c r="H91" s="14">
        <v>30</v>
      </c>
      <c r="I91" s="14" t="s">
        <v>33</v>
      </c>
      <c r="J91" s="14"/>
      <c r="K91" s="14">
        <f t="shared" si="18"/>
        <v>0</v>
      </c>
      <c r="L91" s="14"/>
      <c r="M91" s="14"/>
      <c r="N91" s="14"/>
      <c r="O91" s="14"/>
      <c r="P91" s="14">
        <f t="shared" si="20"/>
        <v>0</v>
      </c>
      <c r="Q91" s="16"/>
      <c r="R91" s="16"/>
      <c r="S91" s="14"/>
      <c r="T91" s="14" t="e">
        <f t="shared" si="21"/>
        <v>#DIV/0!</v>
      </c>
      <c r="U91" s="14" t="e">
        <f t="shared" si="22"/>
        <v>#DIV/0!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-0.2</v>
      </c>
      <c r="AB91" s="14" t="s">
        <v>67</v>
      </c>
      <c r="AC91" s="14">
        <f t="shared" si="19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32</v>
      </c>
      <c r="C92" s="1">
        <v>1532.31</v>
      </c>
      <c r="D92" s="1">
        <v>2971.48</v>
      </c>
      <c r="E92" s="1">
        <v>1589.5989999999999</v>
      </c>
      <c r="F92" s="1">
        <v>2465.9929999999999</v>
      </c>
      <c r="G92" s="6">
        <v>1</v>
      </c>
      <c r="H92" s="1">
        <v>60</v>
      </c>
      <c r="I92" s="1" t="s">
        <v>33</v>
      </c>
      <c r="J92" s="1">
        <v>1570.1</v>
      </c>
      <c r="K92" s="1">
        <f t="shared" si="18"/>
        <v>19.499000000000024</v>
      </c>
      <c r="L92" s="1"/>
      <c r="M92" s="1"/>
      <c r="N92" s="1">
        <v>465.79140999999981</v>
      </c>
      <c r="O92" s="1">
        <v>300</v>
      </c>
      <c r="P92" s="1">
        <f t="shared" si="20"/>
        <v>317.91980000000001</v>
      </c>
      <c r="Q92" s="5">
        <f>12.4*P92-O92-N92-F92</f>
        <v>710.42111000000068</v>
      </c>
      <c r="R92" s="5"/>
      <c r="S92" s="1"/>
      <c r="T92" s="1">
        <f t="shared" si="21"/>
        <v>12.4</v>
      </c>
      <c r="U92" s="1">
        <f t="shared" si="22"/>
        <v>10.165407785233885</v>
      </c>
      <c r="V92" s="1">
        <v>351.14640000000003</v>
      </c>
      <c r="W92" s="1">
        <v>366.08640000000003</v>
      </c>
      <c r="X92" s="1">
        <v>336.81819999999999</v>
      </c>
      <c r="Y92" s="1">
        <v>308.28320000000002</v>
      </c>
      <c r="Z92" s="1">
        <v>343.23399999999998</v>
      </c>
      <c r="AA92" s="1">
        <v>366.97179999999997</v>
      </c>
      <c r="AB92" s="1"/>
      <c r="AC92" s="1">
        <f t="shared" si="19"/>
        <v>710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39</v>
      </c>
      <c r="C93" s="1">
        <v>20</v>
      </c>
      <c r="D93" s="1"/>
      <c r="E93" s="1">
        <v>14</v>
      </c>
      <c r="F93" s="1">
        <v>4</v>
      </c>
      <c r="G93" s="6">
        <v>0.1</v>
      </c>
      <c r="H93" s="1">
        <v>60</v>
      </c>
      <c r="I93" s="1" t="s">
        <v>33</v>
      </c>
      <c r="J93" s="1">
        <v>18</v>
      </c>
      <c r="K93" s="1">
        <f t="shared" si="18"/>
        <v>-4</v>
      </c>
      <c r="L93" s="1"/>
      <c r="M93" s="1"/>
      <c r="N93" s="1">
        <v>19</v>
      </c>
      <c r="O93" s="1"/>
      <c r="P93" s="1">
        <f t="shared" si="20"/>
        <v>2.8</v>
      </c>
      <c r="Q93" s="5">
        <v>10</v>
      </c>
      <c r="R93" s="5"/>
      <c r="S93" s="1"/>
      <c r="T93" s="1">
        <f t="shared" si="21"/>
        <v>11.785714285714286</v>
      </c>
      <c r="U93" s="1">
        <f t="shared" si="22"/>
        <v>8.2142857142857153</v>
      </c>
      <c r="V93" s="1">
        <v>2.6</v>
      </c>
      <c r="W93" s="1">
        <v>0.4</v>
      </c>
      <c r="X93" s="1">
        <v>0</v>
      </c>
      <c r="Y93" s="1">
        <v>0</v>
      </c>
      <c r="Z93" s="1">
        <v>0</v>
      </c>
      <c r="AA93" s="1">
        <v>1.2</v>
      </c>
      <c r="AB93" s="1"/>
      <c r="AC93" s="1">
        <f t="shared" si="19"/>
        <v>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32</v>
      </c>
      <c r="C94" s="1">
        <v>2480.5079999999998</v>
      </c>
      <c r="D94" s="1">
        <v>4519.54</v>
      </c>
      <c r="E94" s="1">
        <v>2354.3049999999998</v>
      </c>
      <c r="F94" s="1">
        <v>4058.8319999999999</v>
      </c>
      <c r="G94" s="6">
        <v>1</v>
      </c>
      <c r="H94" s="1">
        <v>60</v>
      </c>
      <c r="I94" s="1" t="s">
        <v>33</v>
      </c>
      <c r="J94" s="1">
        <v>2282.6</v>
      </c>
      <c r="K94" s="1">
        <f t="shared" si="18"/>
        <v>71.704999999999927</v>
      </c>
      <c r="L94" s="1"/>
      <c r="M94" s="1"/>
      <c r="N94" s="1">
        <v>355.77861000000121</v>
      </c>
      <c r="O94" s="1"/>
      <c r="P94" s="1">
        <f t="shared" si="20"/>
        <v>470.86099999999999</v>
      </c>
      <c r="Q94" s="5">
        <f>12.4*P94-O94-N94-F94</f>
        <v>1424.0657899999992</v>
      </c>
      <c r="R94" s="5"/>
      <c r="S94" s="1"/>
      <c r="T94" s="1">
        <f t="shared" si="21"/>
        <v>12.4</v>
      </c>
      <c r="U94" s="1">
        <f t="shared" si="22"/>
        <v>9.3756132064452178</v>
      </c>
      <c r="V94" s="1">
        <v>489.2192</v>
      </c>
      <c r="W94" s="1">
        <v>579.75119999999993</v>
      </c>
      <c r="X94" s="1">
        <v>617.9982</v>
      </c>
      <c r="Y94" s="1">
        <v>568.05320000000006</v>
      </c>
      <c r="Z94" s="1">
        <v>552.74080000000004</v>
      </c>
      <c r="AA94" s="1">
        <v>604.51700000000005</v>
      </c>
      <c r="AB94" s="1"/>
      <c r="AC94" s="1">
        <f t="shared" si="19"/>
        <v>1424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32</v>
      </c>
      <c r="C95" s="1">
        <v>3135.97</v>
      </c>
      <c r="D95" s="1">
        <v>2101.4699999999998</v>
      </c>
      <c r="E95" s="1">
        <v>2149.3580000000002</v>
      </c>
      <c r="F95" s="1">
        <v>2532.0419999999999</v>
      </c>
      <c r="G95" s="6">
        <v>1</v>
      </c>
      <c r="H95" s="1">
        <v>60</v>
      </c>
      <c r="I95" s="1" t="s">
        <v>33</v>
      </c>
      <c r="J95" s="1">
        <v>2068.1999999999998</v>
      </c>
      <c r="K95" s="1">
        <f t="shared" si="18"/>
        <v>81.158000000000357</v>
      </c>
      <c r="L95" s="1"/>
      <c r="M95" s="1"/>
      <c r="N95" s="1">
        <v>783.07900000000041</v>
      </c>
      <c r="O95" s="1">
        <v>700</v>
      </c>
      <c r="P95" s="1">
        <f t="shared" si="20"/>
        <v>429.87160000000006</v>
      </c>
      <c r="Q95" s="5">
        <f>12.4*P95-O95-N95-F95</f>
        <v>1315.2868400000002</v>
      </c>
      <c r="R95" s="5"/>
      <c r="S95" s="1"/>
      <c r="T95" s="1">
        <f t="shared" si="21"/>
        <v>12.399999999999999</v>
      </c>
      <c r="U95" s="1">
        <f t="shared" si="22"/>
        <v>9.3402797486505271</v>
      </c>
      <c r="V95" s="1">
        <v>447.25119999999998</v>
      </c>
      <c r="W95" s="1">
        <v>424.45400000000001</v>
      </c>
      <c r="X95" s="1">
        <v>394.90839999999997</v>
      </c>
      <c r="Y95" s="1">
        <v>444.67500000000001</v>
      </c>
      <c r="Z95" s="1">
        <v>489.11739999999998</v>
      </c>
      <c r="AA95" s="1">
        <v>517.35919999999999</v>
      </c>
      <c r="AB95" s="1" t="s">
        <v>54</v>
      </c>
      <c r="AC95" s="1">
        <f t="shared" si="19"/>
        <v>1315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138</v>
      </c>
      <c r="B96" s="14" t="s">
        <v>39</v>
      </c>
      <c r="C96" s="14"/>
      <c r="D96" s="14"/>
      <c r="E96" s="14"/>
      <c r="F96" s="14"/>
      <c r="G96" s="15">
        <v>0</v>
      </c>
      <c r="H96" s="14">
        <v>30</v>
      </c>
      <c r="I96" s="14" t="s">
        <v>33</v>
      </c>
      <c r="J96" s="14"/>
      <c r="K96" s="14">
        <f t="shared" si="18"/>
        <v>0</v>
      </c>
      <c r="L96" s="14"/>
      <c r="M96" s="14"/>
      <c r="N96" s="14"/>
      <c r="O96" s="14"/>
      <c r="P96" s="14">
        <f t="shared" si="20"/>
        <v>0</v>
      </c>
      <c r="Q96" s="16"/>
      <c r="R96" s="16"/>
      <c r="S96" s="14"/>
      <c r="T96" s="14" t="e">
        <f t="shared" si="21"/>
        <v>#DIV/0!</v>
      </c>
      <c r="U96" s="14" t="e">
        <f t="shared" si="22"/>
        <v>#DIV/0!</v>
      </c>
      <c r="V96" s="14">
        <v>0</v>
      </c>
      <c r="W96" s="14">
        <v>1.4</v>
      </c>
      <c r="X96" s="14">
        <v>1.4</v>
      </c>
      <c r="Y96" s="14">
        <v>2</v>
      </c>
      <c r="Z96" s="14">
        <v>20.399999999999999</v>
      </c>
      <c r="AA96" s="14">
        <v>22.8</v>
      </c>
      <c r="AB96" s="14" t="s">
        <v>67</v>
      </c>
      <c r="AC96" s="14">
        <f t="shared" si="1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139</v>
      </c>
      <c r="B97" s="1" t="s">
        <v>32</v>
      </c>
      <c r="C97" s="1">
        <v>136.50299999999999</v>
      </c>
      <c r="D97" s="1">
        <v>140.87</v>
      </c>
      <c r="E97" s="1">
        <v>166.655</v>
      </c>
      <c r="F97" s="1">
        <v>63.046999999999997</v>
      </c>
      <c r="G97" s="6">
        <v>1</v>
      </c>
      <c r="H97" s="1" t="e">
        <v>#N/A</v>
      </c>
      <c r="I97" s="1" t="s">
        <v>33</v>
      </c>
      <c r="J97" s="1">
        <v>156.19999999999999</v>
      </c>
      <c r="K97" s="1">
        <f t="shared" si="18"/>
        <v>10.455000000000013</v>
      </c>
      <c r="L97" s="1"/>
      <c r="M97" s="1"/>
      <c r="N97" s="1">
        <v>229.233</v>
      </c>
      <c r="O97" s="1"/>
      <c r="P97" s="1">
        <f t="shared" si="20"/>
        <v>33.331000000000003</v>
      </c>
      <c r="Q97" s="5">
        <f>11*P97-O97-N97-F97</f>
        <v>74.361000000000018</v>
      </c>
      <c r="R97" s="5"/>
      <c r="S97" s="1"/>
      <c r="T97" s="1">
        <f t="shared" si="21"/>
        <v>10.999999999999998</v>
      </c>
      <c r="U97" s="1">
        <f t="shared" si="22"/>
        <v>8.7690138309681664</v>
      </c>
      <c r="V97" s="1">
        <v>35.1066</v>
      </c>
      <c r="W97" s="1">
        <v>20.802399999999999</v>
      </c>
      <c r="X97" s="1">
        <v>24.902799999999999</v>
      </c>
      <c r="Y97" s="1">
        <v>13.9636</v>
      </c>
      <c r="Z97" s="1">
        <v>10.7692</v>
      </c>
      <c r="AA97" s="1">
        <v>22.921399999999998</v>
      </c>
      <c r="AB97" s="1" t="s">
        <v>140</v>
      </c>
      <c r="AC97" s="1">
        <f t="shared" si="19"/>
        <v>74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141</v>
      </c>
      <c r="B98" s="10" t="s">
        <v>39</v>
      </c>
      <c r="C98" s="10">
        <v>680</v>
      </c>
      <c r="D98" s="13">
        <v>504</v>
      </c>
      <c r="E98" s="18">
        <v>439</v>
      </c>
      <c r="F98" s="18">
        <v>583</v>
      </c>
      <c r="G98" s="11">
        <v>0</v>
      </c>
      <c r="H98" s="10">
        <v>40</v>
      </c>
      <c r="I98" s="10" t="s">
        <v>53</v>
      </c>
      <c r="J98" s="10">
        <v>448</v>
      </c>
      <c r="K98" s="10">
        <f t="shared" si="18"/>
        <v>-9</v>
      </c>
      <c r="L98" s="10"/>
      <c r="M98" s="10"/>
      <c r="N98" s="10"/>
      <c r="O98" s="10"/>
      <c r="P98" s="10">
        <f t="shared" si="20"/>
        <v>87.8</v>
      </c>
      <c r="Q98" s="12"/>
      <c r="R98" s="12"/>
      <c r="S98" s="10"/>
      <c r="T98" s="10">
        <f t="shared" si="21"/>
        <v>6.6400911161731209</v>
      </c>
      <c r="U98" s="10">
        <f t="shared" si="22"/>
        <v>6.6400911161731209</v>
      </c>
      <c r="V98" s="10">
        <v>96</v>
      </c>
      <c r="W98" s="10">
        <v>92.8</v>
      </c>
      <c r="X98" s="10">
        <v>90.8</v>
      </c>
      <c r="Y98" s="10">
        <v>97</v>
      </c>
      <c r="Z98" s="10">
        <v>75.8</v>
      </c>
      <c r="AA98" s="10">
        <v>0</v>
      </c>
      <c r="AB98" s="13" t="s">
        <v>142</v>
      </c>
      <c r="AC98" s="10">
        <f t="shared" si="19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2A4F08CB-18FF-4A77-AFEC-14FAAB7521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2024-08-15T12:56:26Z</dcterms:created>
  <dcterms:modified xsi:type="dcterms:W3CDTF">2024-08-16T10:24:14Z</dcterms:modified>
</cp:coreProperties>
</file>