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BFCBA44-37CA-4381-8475-177AD808AB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Z238" i="1"/>
  <c r="BP234" i="1"/>
  <c r="BN234" i="1"/>
  <c r="Z234" i="1"/>
  <c r="BP244" i="1"/>
  <c r="BN244" i="1"/>
  <c r="Z244" i="1"/>
  <c r="BP247" i="1"/>
  <c r="BN247" i="1"/>
  <c r="Z247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Z307" i="1" s="1"/>
  <c r="Y308" i="1"/>
  <c r="BP315" i="1"/>
  <c r="BN315" i="1"/>
  <c r="Z315" i="1"/>
  <c r="Z318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390" i="1"/>
  <c r="X613" i="1"/>
  <c r="Y403" i="1"/>
  <c r="BP398" i="1"/>
  <c r="BN398" i="1"/>
  <c r="Z398" i="1"/>
  <c r="Y402" i="1"/>
  <c r="Z408" i="1"/>
  <c r="BP406" i="1"/>
  <c r="BN406" i="1"/>
  <c r="Z406" i="1"/>
  <c r="Y408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Y462" i="1"/>
  <c r="BP474" i="1"/>
  <c r="BN474" i="1"/>
  <c r="Z474" i="1"/>
  <c r="Z613" i="1"/>
  <c r="Y476" i="1"/>
  <c r="Y481" i="1"/>
  <c r="BP478" i="1"/>
  <c r="BN478" i="1"/>
  <c r="Z478" i="1"/>
  <c r="Z480" i="1" s="1"/>
  <c r="Y480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F9" i="1"/>
  <c r="J9" i="1"/>
  <c r="Z22" i="1"/>
  <c r="Z23" i="1" s="1"/>
  <c r="BN22" i="1"/>
  <c r="BP22" i="1"/>
  <c r="Y23" i="1"/>
  <c r="X60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Z167" i="1" s="1"/>
  <c r="BN164" i="1"/>
  <c r="BP164" i="1"/>
  <c r="Z166" i="1"/>
  <c r="BN166" i="1"/>
  <c r="Y167" i="1"/>
  <c r="Z175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Y239" i="1"/>
  <c r="Y238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BP260" i="1"/>
  <c r="BN260" i="1"/>
  <c r="Z260" i="1"/>
  <c r="Z262" i="1" s="1"/>
  <c r="BP267" i="1"/>
  <c r="BN267" i="1"/>
  <c r="Z267" i="1"/>
  <c r="BP269" i="1"/>
  <c r="BN269" i="1"/>
  <c r="Z269" i="1"/>
  <c r="R613" i="1"/>
  <c r="BP290" i="1"/>
  <c r="BN290" i="1"/>
  <c r="Z290" i="1"/>
  <c r="Z292" i="1" s="1"/>
  <c r="Y307" i="1"/>
  <c r="Y318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Y341" i="1"/>
  <c r="Z353" i="1"/>
  <c r="BP351" i="1"/>
  <c r="BN351" i="1"/>
  <c r="Z351" i="1"/>
  <c r="Y353" i="1"/>
  <c r="BP414" i="1"/>
  <c r="BN414" i="1"/>
  <c r="Z414" i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BP339" i="1"/>
  <c r="BN339" i="1"/>
  <c r="Z339" i="1"/>
  <c r="BP345" i="1"/>
  <c r="BN345" i="1"/>
  <c r="Z345" i="1"/>
  <c r="Z347" i="1" s="1"/>
  <c r="Y354" i="1"/>
  <c r="Z36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Z416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Z475" i="1" s="1"/>
  <c r="Z495" i="1"/>
  <c r="BP493" i="1"/>
  <c r="BN493" i="1"/>
  <c r="Z493" i="1"/>
  <c r="Y495" i="1"/>
  <c r="BP529" i="1"/>
  <c r="BN529" i="1"/>
  <c r="Z529" i="1"/>
  <c r="Y533" i="1"/>
  <c r="BP537" i="1"/>
  <c r="BN537" i="1"/>
  <c r="Z537" i="1"/>
  <c r="Z539" i="1" s="1"/>
  <c r="Y539" i="1"/>
  <c r="Y583" i="1"/>
  <c r="BP579" i="1"/>
  <c r="BN579" i="1"/>
  <c r="Z579" i="1"/>
  <c r="Y584" i="1"/>
  <c r="BP581" i="1"/>
  <c r="BN581" i="1"/>
  <c r="Z581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3" i="1" l="1"/>
  <c r="Z583" i="1"/>
  <c r="Z519" i="1"/>
  <c r="Y605" i="1"/>
  <c r="Z571" i="1"/>
  <c r="Z555" i="1"/>
  <c r="Z450" i="1"/>
  <c r="Z340" i="1"/>
  <c r="Z250" i="1"/>
  <c r="Z94" i="1"/>
  <c r="Z608" i="1" s="1"/>
  <c r="Y607" i="1"/>
  <c r="Y604" i="1"/>
  <c r="Y606" i="1" s="1"/>
  <c r="Z461" i="1"/>
  <c r="Z402" i="1"/>
  <c r="Z389" i="1"/>
  <c r="Z271" i="1"/>
  <c r="Z216" i="1"/>
  <c r="Y603" i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<sst xmlns="http://schemas.openxmlformats.org/spreadsheetml/2006/main" count="2542" uniqueCount="845">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</sst>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6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5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420</v>
      </c>
      <c r="Y69" s="383">
        <f t="shared" si="11"/>
        <v>421.20000000000005</v>
      </c>
      <c r="Z69" s="36">
        <f>IFERROR(IF(Y69=0,"",ROUNDUP(Y69/H69,0)*0.02175),"")</f>
        <v>0.84824999999999995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438.66666666666657</v>
      </c>
      <c r="BN69" s="64">
        <f t="shared" si="13"/>
        <v>439.92</v>
      </c>
      <c r="BO69" s="64">
        <f t="shared" si="14"/>
        <v>0.69444444444444431</v>
      </c>
      <c r="BP69" s="64">
        <f t="shared" si="15"/>
        <v>0.6964285714285714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27</v>
      </c>
      <c r="Y74" s="383">
        <f t="shared" si="11"/>
        <v>27</v>
      </c>
      <c r="Z74" s="36">
        <f>IFERROR(IF(Y74=0,"",ROUNDUP(Y74/H74,0)*0.00937),"")</f>
        <v>5.6219999999999999E-2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28.44</v>
      </c>
      <c r="BN74" s="64">
        <f t="shared" si="13"/>
        <v>28.44</v>
      </c>
      <c r="BO74" s="64">
        <f t="shared" si="14"/>
        <v>0.05</v>
      </c>
      <c r="BP74" s="64">
        <f t="shared" si="15"/>
        <v>0.05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44.888888888888886</v>
      </c>
      <c r="Y75" s="384">
        <f>IFERROR(Y68/H68,"0")+IFERROR(Y69/H69,"0")+IFERROR(Y70/H70,"0")+IFERROR(Y71/H71,"0")+IFERROR(Y72/H72,"0")+IFERROR(Y73/H73,"0")+IFERROR(Y74/H74,"0")</f>
        <v>45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0.90447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447</v>
      </c>
      <c r="Y76" s="384">
        <f>IFERROR(SUM(Y68:Y74),"0")</f>
        <v>448.20000000000005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350</v>
      </c>
      <c r="Y78" s="383">
        <f>IFERROR(IF(X78="",0,CEILING((X78/$H78),1)*$H78),"")</f>
        <v>356.40000000000003</v>
      </c>
      <c r="Z78" s="36">
        <f>IFERROR(IF(Y78=0,"",ROUNDUP(Y78/H78,0)*0.02175),"")</f>
        <v>0.71775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365.55555555555554</v>
      </c>
      <c r="BN78" s="64">
        <f>IFERROR(Y78*I78/H78,"0")</f>
        <v>372.23999999999995</v>
      </c>
      <c r="BO78" s="64">
        <f>IFERROR(1/J78*(X78/H78),"0")</f>
        <v>0.57870370370370361</v>
      </c>
      <c r="BP78" s="64">
        <f>IFERROR(1/J78*(Y78/H78),"0")</f>
        <v>0.5892857142857143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32.407407407407405</v>
      </c>
      <c r="Y80" s="384">
        <f>IFERROR(Y78/H78,"0")+IFERROR(Y79/H79,"0")</f>
        <v>33</v>
      </c>
      <c r="Z80" s="384">
        <f>IFERROR(IF(Z78="",0,Z78),"0")+IFERROR(IF(Z79="",0,Z79),"0")</f>
        <v>0.71775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350</v>
      </c>
      <c r="Y81" s="384">
        <f>IFERROR(SUM(Y78:Y79),"0")</f>
        <v>356.40000000000003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40</v>
      </c>
      <c r="Y111" s="383">
        <f>IFERROR(IF(X111="",0,CEILING((X111/$H111),1)*$H111),"")</f>
        <v>42</v>
      </c>
      <c r="Z111" s="36">
        <f>IFERROR(IF(Y111=0,"",ROUNDUP(Y111/H111,0)*0.02175),"")</f>
        <v>0.10874999999999999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42.685714285714283</v>
      </c>
      <c r="BN111" s="64">
        <f>IFERROR(Y111*I111/H111,"0")</f>
        <v>44.82</v>
      </c>
      <c r="BO111" s="64">
        <f>IFERROR(1/J111*(X111/H111),"0")</f>
        <v>8.5034013605442174E-2</v>
      </c>
      <c r="BP111" s="64">
        <f>IFERROR(1/J111*(Y111/H111),"0")</f>
        <v>8.9285714285714274E-2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4.7619047619047619</v>
      </c>
      <c r="Y115" s="384">
        <f>IFERROR(Y110/H110,"0")+IFERROR(Y111/H111,"0")+IFERROR(Y112/H112,"0")+IFERROR(Y113/H113,"0")+IFERROR(Y114/H114,"0")</f>
        <v>5</v>
      </c>
      <c r="Z115" s="384">
        <f>IFERROR(IF(Z110="",0,Z110),"0")+IFERROR(IF(Z111="",0,Z111),"0")+IFERROR(IF(Z112="",0,Z112),"0")+IFERROR(IF(Z113="",0,Z113),"0")+IFERROR(IF(Z114="",0,Z114),"0")</f>
        <v>0.10874999999999999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40</v>
      </c>
      <c r="Y116" s="384">
        <f>IFERROR(SUM(Y110:Y114),"0")</f>
        <v>42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40</v>
      </c>
      <c r="Y134" s="383">
        <f t="shared" si="21"/>
        <v>42</v>
      </c>
      <c r="Z134" s="36">
        <f>IFERROR(IF(Y134=0,"",ROUNDUP(Y134/H134,0)*0.02175),"")</f>
        <v>0.10874999999999999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42.657142857142851</v>
      </c>
      <c r="BN134" s="64">
        <f t="shared" si="23"/>
        <v>44.79</v>
      </c>
      <c r="BO134" s="64">
        <f t="shared" si="24"/>
        <v>8.5034013605442174E-2</v>
      </c>
      <c r="BP134" s="64">
        <f t="shared" si="25"/>
        <v>8.9285714285714274E-2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4.7619047619047619</v>
      </c>
      <c r="Y139" s="384">
        <f>IFERROR(Y133/H133,"0")+IFERROR(Y134/H134,"0")+IFERROR(Y135/H135,"0")+IFERROR(Y136/H136,"0")+IFERROR(Y137/H137,"0")+IFERROR(Y138/H138,"0")</f>
        <v>5</v>
      </c>
      <c r="Z139" s="384">
        <f>IFERROR(IF(Z133="",0,Z133),"0")+IFERROR(IF(Z134="",0,Z134),"0")+IFERROR(IF(Z135="",0,Z135),"0")+IFERROR(IF(Z136="",0,Z136),"0")+IFERROR(IF(Z137="",0,Z137),"0")+IFERROR(IF(Z138="",0,Z138),"0")</f>
        <v>0.10874999999999999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40</v>
      </c>
      <c r="Y140" s="384">
        <f>IFERROR(SUM(Y133:Y138),"0")</f>
        <v>42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15</v>
      </c>
      <c r="Y170" s="383">
        <f>IFERROR(IF(X170="",0,CEILING((X170/$H170),1)*$H170),"")</f>
        <v>18</v>
      </c>
      <c r="Z170" s="36">
        <f>IFERROR(IF(Y170=0,"",ROUNDUP(Y170/H170,0)*0.02175),"")</f>
        <v>4.3499999999999997E-2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16.05</v>
      </c>
      <c r="BN170" s="64">
        <f>IFERROR(Y170*I170/H170,"0")</f>
        <v>19.260000000000002</v>
      </c>
      <c r="BO170" s="64">
        <f>IFERROR(1/J170*(X170/H170),"0")</f>
        <v>2.976190476190476E-2</v>
      </c>
      <c r="BP170" s="64">
        <f>IFERROR(1/J170*(Y170/H170),"0")</f>
        <v>3.5714285714285712E-2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15</v>
      </c>
      <c r="Y171" s="383">
        <f>IFERROR(IF(X171="",0,CEILING((X171/$H171),1)*$H171),"")</f>
        <v>16.8</v>
      </c>
      <c r="Z171" s="36">
        <f>IFERROR(IF(Y171=0,"",ROUNDUP(Y171/H171,0)*0.00937),"")</f>
        <v>3.7479999999999999E-2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16.071428571428569</v>
      </c>
      <c r="BN171" s="64">
        <f>IFERROR(Y171*I171/H171,"0")</f>
        <v>18</v>
      </c>
      <c r="BO171" s="64">
        <f>IFERROR(1/J171*(X171/H171),"0")</f>
        <v>2.976190476190476E-2</v>
      </c>
      <c r="BP171" s="64">
        <f>IFERROR(1/J171*(Y171/H171),"0")</f>
        <v>3.3333333333333333E-2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60</v>
      </c>
      <c r="Y172" s="383">
        <f>IFERROR(IF(X172="",0,CEILING((X172/$H172),1)*$H172),"")</f>
        <v>63</v>
      </c>
      <c r="Z172" s="36">
        <f>IFERROR(IF(Y172=0,"",ROUNDUP(Y172/H172,0)*0.02175),"")</f>
        <v>0.15225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64.2</v>
      </c>
      <c r="BN172" s="64">
        <f>IFERROR(Y172*I172/H172,"0")</f>
        <v>67.410000000000011</v>
      </c>
      <c r="BO172" s="64">
        <f>IFERROR(1/J172*(X172/H172),"0")</f>
        <v>0.11904761904761904</v>
      </c>
      <c r="BP172" s="64">
        <f>IFERROR(1/J172*(Y172/H172),"0")</f>
        <v>0.125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11.904761904761905</v>
      </c>
      <c r="Y175" s="384">
        <f>IFERROR(Y170/H170,"0")+IFERROR(Y171/H171,"0")+IFERROR(Y172/H172,"0")+IFERROR(Y173/H173,"0")+IFERROR(Y174/H174,"0")</f>
        <v>13</v>
      </c>
      <c r="Z175" s="384">
        <f>IFERROR(IF(Z170="",0,Z170),"0")+IFERROR(IF(Z171="",0,Z171),"0")+IFERROR(IF(Z172="",0,Z172),"0")+IFERROR(IF(Z173="",0,Z173),"0")+IFERROR(IF(Z174="",0,Z174),"0")</f>
        <v>0.23322999999999999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90</v>
      </c>
      <c r="Y176" s="384">
        <f>IFERROR(SUM(Y170:Y174),"0")</f>
        <v>97.8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30</v>
      </c>
      <c r="Y178" s="383">
        <f>IFERROR(IF(X178="",0,CEILING((X178/$H178),1)*$H178),"")</f>
        <v>33.6</v>
      </c>
      <c r="Z178" s="36">
        <f>IFERROR(IF(Y178=0,"",ROUNDUP(Y178/H178,0)*0.02175),"")</f>
        <v>8.6999999999999994E-2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32.014285714285712</v>
      </c>
      <c r="BN178" s="64">
        <f>IFERROR(Y178*I178/H178,"0")</f>
        <v>35.856000000000002</v>
      </c>
      <c r="BO178" s="64">
        <f>IFERROR(1/J178*(X178/H178),"0")</f>
        <v>6.377551020408162E-2</v>
      </c>
      <c r="BP178" s="64">
        <f>IFERROR(1/J178*(Y178/H178),"0")</f>
        <v>7.1428571428571425E-2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3.5714285714285712</v>
      </c>
      <c r="Y181" s="384">
        <f>IFERROR(Y178/H178,"0")+IFERROR(Y179/H179,"0")+IFERROR(Y180/H180,"0")</f>
        <v>4</v>
      </c>
      <c r="Z181" s="384">
        <f>IFERROR(IF(Z178="",0,Z178),"0")+IFERROR(IF(Z179="",0,Z179),"0")+IFERROR(IF(Z180="",0,Z180),"0")</f>
        <v>8.6999999999999994E-2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30</v>
      </c>
      <c r="Y182" s="384">
        <f>IFERROR(SUM(Y178:Y180),"0")</f>
        <v>33.6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10</v>
      </c>
      <c r="Y186" s="383">
        <f t="shared" ref="Y186:Y193" si="26">IFERROR(IF(X186="",0,CEILING((X186/$H186),1)*$H186),"")</f>
        <v>12.600000000000001</v>
      </c>
      <c r="Z186" s="36">
        <f>IFERROR(IF(Y186=0,"",ROUNDUP(Y186/H186,0)*0.00753),"")</f>
        <v>2.2589999999999999E-2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10.619047619047619</v>
      </c>
      <c r="BN186" s="64">
        <f t="shared" ref="BN186:BN193" si="28">IFERROR(Y186*I186/H186,"0")</f>
        <v>13.38</v>
      </c>
      <c r="BO186" s="64">
        <f t="shared" ref="BO186:BO193" si="29">IFERROR(1/J186*(X186/H186),"0")</f>
        <v>1.5262515262515262E-2</v>
      </c>
      <c r="BP186" s="64">
        <f t="shared" ref="BP186:BP193" si="30">IFERROR(1/J186*(Y186/H186),"0")</f>
        <v>1.9230769230769232E-2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10</v>
      </c>
      <c r="Y187" s="383">
        <f t="shared" si="26"/>
        <v>12.600000000000001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10.619047619047619</v>
      </c>
      <c r="BN187" s="64">
        <f t="shared" si="28"/>
        <v>13.38</v>
      </c>
      <c r="BO187" s="64">
        <f t="shared" si="29"/>
        <v>1.5262515262515262E-2</v>
      </c>
      <c r="BP187" s="64">
        <f t="shared" si="30"/>
        <v>1.9230769230769232E-2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4.7619047619047619</v>
      </c>
      <c r="Y194" s="384">
        <f>IFERROR(Y186/H186,"0")+IFERROR(Y187/H187,"0")+IFERROR(Y188/H188,"0")+IFERROR(Y189/H189,"0")+IFERROR(Y190/H190,"0")+IFERROR(Y191/H191,"0")+IFERROR(Y192/H192,"0")+IFERROR(Y193/H193,"0")</f>
        <v>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4.5179999999999998E-2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20</v>
      </c>
      <c r="Y195" s="384">
        <f>IFERROR(SUM(Y186:Y193),"0")</f>
        <v>25.200000000000003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0" t="s">
        <v>341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9" t="s">
        <v>354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7" t="s">
        <v>360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49" t="s">
        <v>371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15</v>
      </c>
      <c r="Y275" s="383">
        <f>IFERROR(IF(X275="",0,CEILING((X275/$H275),1)*$H275),"")</f>
        <v>18</v>
      </c>
      <c r="Z275" s="36">
        <f>IFERROR(IF(Y275=0,"",ROUNDUP(Y275/H275,0)*0.02175),"")</f>
        <v>4.3499999999999997E-2</v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15.800000000000002</v>
      </c>
      <c r="BN275" s="64">
        <f>IFERROR(Y275*I275/H275,"0")</f>
        <v>18.96</v>
      </c>
      <c r="BO275" s="64">
        <f>IFERROR(1/J275*(X275/H275),"0")</f>
        <v>2.976190476190476E-2</v>
      </c>
      <c r="BP275" s="64">
        <f>IFERROR(1/J275*(Y275/H275),"0")</f>
        <v>3.5714285714285712E-2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1.6666666666666667</v>
      </c>
      <c r="Y276" s="384">
        <f>IFERROR(Y275/H275,"0")</f>
        <v>2</v>
      </c>
      <c r="Z276" s="384">
        <f>IFERROR(IF(Z275="",0,Z275),"0")</f>
        <v>4.3499999999999997E-2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15</v>
      </c>
      <c r="Y277" s="384">
        <f>IFERROR(SUM(Y275:Y275),"0")</f>
        <v>18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10</v>
      </c>
      <c r="Y311" s="383">
        <f t="shared" ref="Y311:Y317" si="52">IFERROR(IF(X311="",0,CEILING((X311/$H311),1)*$H311),"")</f>
        <v>10.8</v>
      </c>
      <c r="Z311" s="36">
        <f>IFERROR(IF(Y311=0,"",ROUNDUP(Y311/H311,0)*0.02175),"")</f>
        <v>2.1749999999999999E-2</v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10.444444444444443</v>
      </c>
      <c r="BN311" s="64">
        <f t="shared" ref="BN311:BN317" si="54">IFERROR(Y311*I311/H311,"0")</f>
        <v>11.28</v>
      </c>
      <c r="BO311" s="64">
        <f t="shared" ref="BO311:BO317" si="55">IFERROR(1/J311*(X311/H311),"0")</f>
        <v>1.653439153439153E-2</v>
      </c>
      <c r="BP311" s="64">
        <f t="shared" ref="BP311:BP317" si="56">IFERROR(1/J311*(Y311/H311),"0")</f>
        <v>1.7857142857142856E-2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210</v>
      </c>
      <c r="Y313" s="383">
        <f t="shared" si="52"/>
        <v>216</v>
      </c>
      <c r="Z313" s="36">
        <f>IFERROR(IF(Y313=0,"",ROUNDUP(Y313/H313,0)*0.02175),"")</f>
        <v>0.43499999999999994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219.33333333333329</v>
      </c>
      <c r="BN313" s="64">
        <f t="shared" si="54"/>
        <v>225.6</v>
      </c>
      <c r="BO313" s="64">
        <f t="shared" si="55"/>
        <v>0.34722222222222215</v>
      </c>
      <c r="BP313" s="64">
        <f t="shared" si="56"/>
        <v>0.3571428571428571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20.37037037037037</v>
      </c>
      <c r="Y318" s="384">
        <f>IFERROR(Y311/H311,"0")+IFERROR(Y312/H312,"0")+IFERROR(Y313/H313,"0")+IFERROR(Y314/H314,"0")+IFERROR(Y315/H315,"0")+IFERROR(Y316/H316,"0")+IFERROR(Y317/H317,"0")</f>
        <v>21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0.45674999999999993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220</v>
      </c>
      <c r="Y319" s="384">
        <f>IFERROR(SUM(Y311:Y317),"0")</f>
        <v>226.8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200</v>
      </c>
      <c r="Y321" s="383">
        <f>IFERROR(IF(X321="",0,CEILING((X321/$H321),1)*$H321),"")</f>
        <v>201.60000000000002</v>
      </c>
      <c r="Z321" s="36">
        <f>IFERROR(IF(Y321=0,"",ROUNDUP(Y321/H321,0)*0.00753),"")</f>
        <v>0.36143999999999998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212.38095238095238</v>
      </c>
      <c r="BN321" s="64">
        <f>IFERROR(Y321*I321/H321,"0")</f>
        <v>214.08</v>
      </c>
      <c r="BO321" s="64">
        <f>IFERROR(1/J321*(X321/H321),"0")</f>
        <v>0.30525030525030528</v>
      </c>
      <c r="BP321" s="64">
        <f>IFERROR(1/J321*(Y321/H321),"0")</f>
        <v>0.30769230769230771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250</v>
      </c>
      <c r="Y322" s="383">
        <f>IFERROR(IF(X322="",0,CEILING((X322/$H322),1)*$H322),"")</f>
        <v>252</v>
      </c>
      <c r="Z322" s="36">
        <f>IFERROR(IF(Y322=0,"",ROUNDUP(Y322/H322,0)*0.00753),"")</f>
        <v>0.45180000000000003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265.47619047619048</v>
      </c>
      <c r="BN322" s="64">
        <f>IFERROR(Y322*I322/H322,"0")</f>
        <v>267.60000000000002</v>
      </c>
      <c r="BO322" s="64">
        <f>IFERROR(1/J322*(X322/H322),"0")</f>
        <v>0.38156288156288154</v>
      </c>
      <c r="BP322" s="64">
        <f>IFERROR(1/J322*(Y322/H322),"0")</f>
        <v>0.38461538461538458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10.5</v>
      </c>
      <c r="Y324" s="383">
        <f>IFERROR(IF(X324="",0,CEILING((X324/$H324),1)*$H324),"")</f>
        <v>10.5</v>
      </c>
      <c r="Z324" s="36">
        <f>IFERROR(IF(Y324=0,"",ROUNDUP(Y324/H324,0)*0.00502),"")</f>
        <v>2.5100000000000001E-2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11.149999999999999</v>
      </c>
      <c r="BN324" s="64">
        <f>IFERROR(Y324*I324/H324,"0")</f>
        <v>11.149999999999999</v>
      </c>
      <c r="BO324" s="64">
        <f>IFERROR(1/J324*(X324/H324),"0")</f>
        <v>2.1367521367521368E-2</v>
      </c>
      <c r="BP324" s="64">
        <f>IFERROR(1/J324*(Y324/H324),"0")</f>
        <v>2.1367521367521368E-2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112.14285714285714</v>
      </c>
      <c r="Y325" s="384">
        <f>IFERROR(Y321/H321,"0")+IFERROR(Y322/H322,"0")+IFERROR(Y323/H323,"0")+IFERROR(Y324/H324,"0")</f>
        <v>113</v>
      </c>
      <c r="Z325" s="384">
        <f>IFERROR(IF(Z321="",0,Z321),"0")+IFERROR(IF(Z322="",0,Z322),"0")+IFERROR(IF(Z323="",0,Z323),"0")+IFERROR(IF(Z324="",0,Z324),"0")</f>
        <v>0.83833999999999997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460.5</v>
      </c>
      <c r="Y326" s="384">
        <f>IFERROR(SUM(Y321:Y324),"0")</f>
        <v>464.1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1800</v>
      </c>
      <c r="Y328" s="383">
        <f t="shared" ref="Y328:Y333" si="57">IFERROR(IF(X328="",0,CEILING((X328/$H328),1)*$H328),"")</f>
        <v>1801.8</v>
      </c>
      <c r="Z328" s="36">
        <f>IFERROR(IF(Y328=0,"",ROUNDUP(Y328/H328,0)*0.02175),"")</f>
        <v>5.0242499999999994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1928.7692307692309</v>
      </c>
      <c r="BN328" s="64">
        <f t="shared" ref="BN328:BN333" si="59">IFERROR(Y328*I328/H328,"0")</f>
        <v>1930.6980000000001</v>
      </c>
      <c r="BO328" s="64">
        <f t="shared" ref="BO328:BO333" si="60">IFERROR(1/J328*(X328/H328),"0")</f>
        <v>4.1208791208791204</v>
      </c>
      <c r="BP328" s="64">
        <f t="shared" ref="BP328:BP333" si="61">IFERROR(1/J328*(Y328/H328),"0")</f>
        <v>4.125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230.76923076923077</v>
      </c>
      <c r="Y334" s="384">
        <f>IFERROR(Y328/H328,"0")+IFERROR(Y329/H329,"0")+IFERROR(Y330/H330,"0")+IFERROR(Y331/H331,"0")+IFERROR(Y332/H332,"0")+IFERROR(Y333/H333,"0")</f>
        <v>231</v>
      </c>
      <c r="Z334" s="384">
        <f>IFERROR(IF(Z328="",0,Z328),"0")+IFERROR(IF(Z329="",0,Z329),"0")+IFERROR(IF(Z330="",0,Z330),"0")+IFERROR(IF(Z331="",0,Z331),"0")+IFERROR(IF(Z332="",0,Z332),"0")+IFERROR(IF(Z333="",0,Z333),"0")</f>
        <v>5.0242499999999994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1800</v>
      </c>
      <c r="Y335" s="384">
        <f>IFERROR(SUM(Y328:Y333),"0")</f>
        <v>1801.8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600</v>
      </c>
      <c r="Y338" s="383">
        <f>IFERROR(IF(X338="",0,CEILING((X338/$H338),1)*$H338),"")</f>
        <v>600.6</v>
      </c>
      <c r="Z338" s="36">
        <f>IFERROR(IF(Y338=0,"",ROUNDUP(Y338/H338,0)*0.02175),"")</f>
        <v>1.67475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643.38461538461547</v>
      </c>
      <c r="BN338" s="64">
        <f>IFERROR(Y338*I338/H338,"0")</f>
        <v>644.02800000000002</v>
      </c>
      <c r="BO338" s="64">
        <f>IFERROR(1/J338*(X338/H338),"0")</f>
        <v>1.3736263736263734</v>
      </c>
      <c r="BP338" s="64">
        <f>IFERROR(1/J338*(Y338/H338),"0")</f>
        <v>1.375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76.92307692307692</v>
      </c>
      <c r="Y340" s="384">
        <f>IFERROR(Y337/H337,"0")+IFERROR(Y338/H338,"0")+IFERROR(Y339/H339,"0")</f>
        <v>77</v>
      </c>
      <c r="Z340" s="384">
        <f>IFERROR(IF(Z337="",0,Z337),"0")+IFERROR(IF(Z338="",0,Z338),"0")+IFERROR(IF(Z339="",0,Z339),"0")</f>
        <v>1.67475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600</v>
      </c>
      <c r="Y341" s="384">
        <f>IFERROR(SUM(Y337:Y339),"0")</f>
        <v>600.6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200</v>
      </c>
      <c r="Y361" s="383">
        <f>IFERROR(IF(X361="",0,CEILING((X361/$H361),1)*$H361),"")</f>
        <v>202.5</v>
      </c>
      <c r="Z361" s="36">
        <f>IFERROR(IF(Y361=0,"",ROUNDUP(Y361/H361,0)*0.02175),"")</f>
        <v>0.54374999999999996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213.92592592592592</v>
      </c>
      <c r="BN361" s="64">
        <f>IFERROR(Y361*I361/H361,"0")</f>
        <v>216.60000000000002</v>
      </c>
      <c r="BO361" s="64">
        <f>IFERROR(1/J361*(X361/H361),"0")</f>
        <v>0.44091710758377423</v>
      </c>
      <c r="BP361" s="64">
        <f>IFERROR(1/J361*(Y361/H361),"0")</f>
        <v>0.4464285714285714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24.691358024691358</v>
      </c>
      <c r="Y364" s="384">
        <f>IFERROR(Y361/H361,"0")+IFERROR(Y362/H362,"0")+IFERROR(Y363/H363,"0")</f>
        <v>25</v>
      </c>
      <c r="Z364" s="384">
        <f>IFERROR(IF(Z361="",0,Z361),"0")+IFERROR(IF(Z362="",0,Z362),"0")+IFERROR(IF(Z363="",0,Z363),"0")</f>
        <v>0.54374999999999996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200</v>
      </c>
      <c r="Y365" s="384">
        <f>IFERROR(SUM(Y361:Y363),"0")</f>
        <v>202.5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45</v>
      </c>
      <c r="Y371" s="383">
        <f t="shared" si="62"/>
        <v>45</v>
      </c>
      <c r="Z371" s="36">
        <f>IFERROR(IF(Y371=0,"",ROUNDUP(Y371/H371,0)*0.02175),"")</f>
        <v>6.5250000000000002E-2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46.440000000000005</v>
      </c>
      <c r="BN371" s="64">
        <f t="shared" si="64"/>
        <v>46.440000000000005</v>
      </c>
      <c r="BO371" s="64">
        <f t="shared" si="65"/>
        <v>6.25E-2</v>
      </c>
      <c r="BP371" s="64">
        <f t="shared" si="66"/>
        <v>6.25E-2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600</v>
      </c>
      <c r="Y373" s="383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43</v>
      </c>
      <c r="Y378" s="384">
        <f>IFERROR(Y369/H369,"0")+IFERROR(Y370/H370,"0")+IFERROR(Y371/H371,"0")+IFERROR(Y372/H372,"0")+IFERROR(Y373/H373,"0")+IFERROR(Y374/H374,"0")+IFERROR(Y375/H375,"0")+IFERROR(Y376/H376,"0")+IFERROR(Y377/H377,"0")</f>
        <v>43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0.93524999999999991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645</v>
      </c>
      <c r="Y379" s="384">
        <f>IFERROR(SUM(Y369:Y377),"0")</f>
        <v>645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600</v>
      </c>
      <c r="Y381" s="383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40</v>
      </c>
      <c r="Y383" s="384">
        <f>IFERROR(Y381/H381,"0")+IFERROR(Y382/H382,"0")</f>
        <v>40</v>
      </c>
      <c r="Z383" s="384">
        <f>IFERROR(IF(Z381="",0,Z381),"0")+IFERROR(IF(Z382="",0,Z382),"0")</f>
        <v>0.86999999999999988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600</v>
      </c>
      <c r="Y384" s="384">
        <f>IFERROR(SUM(Y381:Y382),"0")</f>
        <v>600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70</v>
      </c>
      <c r="Y406" s="383">
        <f>IFERROR(IF(X406="",0,CEILING((X406/$H406),1)*$H406),"")</f>
        <v>70.08</v>
      </c>
      <c r="Z406" s="36">
        <f>IFERROR(IF(Y406=0,"",ROUNDUP(Y406/H406,0)*0.00753),"")</f>
        <v>0.12048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73.196347031963484</v>
      </c>
      <c r="BN406" s="64">
        <f>IFERROR(Y406*I406/H406,"0")</f>
        <v>73.28</v>
      </c>
      <c r="BO406" s="64">
        <f>IFERROR(1/J406*(X406/H406),"0")</f>
        <v>0.10244702025523944</v>
      </c>
      <c r="BP406" s="64">
        <f>IFERROR(1/J406*(Y406/H406),"0")</f>
        <v>0.10256410256410256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15.981735159817353</v>
      </c>
      <c r="Y408" s="384">
        <f>IFERROR(Y405/H405,"0")+IFERROR(Y406/H406,"0")+IFERROR(Y407/H407,"0")</f>
        <v>16</v>
      </c>
      <c r="Z408" s="384">
        <f>IFERROR(IF(Z405="",0,Z405),"0")+IFERROR(IF(Z406="",0,Z406),"0")+IFERROR(IF(Z407="",0,Z407),"0")</f>
        <v>0.12048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70</v>
      </c>
      <c r="Y409" s="384">
        <f>IFERROR(SUM(Y405:Y407),"0")</f>
        <v>70.08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58" t="s">
        <v>584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588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592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">
        <v>596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">
        <v>600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5" t="s">
        <v>611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8" t="s">
        <v>633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">
        <v>643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5627.5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5674.08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5946.2799286355448</v>
      </c>
      <c r="Y604" s="384">
        <f>IFERROR(SUM(BN22:BN600),"0")</f>
        <v>5995.6120000000001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11</v>
      </c>
      <c r="Y605" s="38">
        <f>ROUNDUP(SUM(BP22:BP600),0)</f>
        <v>11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6221.2799286355448</v>
      </c>
      <c r="Y606" s="384">
        <f>GrossWeightTotalR+PalletQtyTotalR*25</f>
        <v>6270.6120000000001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672.60349611491165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679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12.712199999999998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804.60000000000014</v>
      </c>
      <c r="E613" s="46">
        <f>IFERROR(Y104*1,"0")+IFERROR(Y105*1,"0")+IFERROR(Y106*1,"0")+IFERROR(Y110*1,"0")+IFERROR(Y111*1,"0")+IFERROR(Y112*1,"0")+IFERROR(Y113*1,"0")+IFERROR(Y114*1,"0")</f>
        <v>42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42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131.4</v>
      </c>
      <c r="I613" s="46">
        <f>IFERROR(Y186*1,"0")+IFERROR(Y187*1,"0")+IFERROR(Y188*1,"0")+IFERROR(Y189*1,"0")+IFERROR(Y190*1,"0")+IFERROR(Y191*1,"0")+IFERROR(Y192*1,"0")+IFERROR(Y193*1,"0")</f>
        <v>25.200000000000003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18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3093.2999999999997</v>
      </c>
      <c r="V613" s="46">
        <f>IFERROR(Y357*1,"0")+IFERROR(Y361*1,"0")+IFERROR(Y362*1,"0")+IFERROR(Y363*1,"0")</f>
        <v>202.5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1245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70.08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2024-08-13T07:55:33Z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