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3F2993D-C2D5-4AAC-9767-C3ED9C4D36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Y292" i="1" s="1"/>
  <c r="P288" i="1"/>
  <c r="BP287" i="1"/>
  <c r="BO287" i="1"/>
  <c r="BN287" i="1"/>
  <c r="BM287" i="1"/>
  <c r="Z287" i="1"/>
  <c r="Y287" i="1"/>
  <c r="R613" i="1" s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O613" i="1" s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Y238" i="1" s="1"/>
  <c r="P234" i="1"/>
  <c r="BP233" i="1"/>
  <c r="BO233" i="1"/>
  <c r="BN233" i="1"/>
  <c r="BM233" i="1"/>
  <c r="Z233" i="1"/>
  <c r="Y233" i="1"/>
  <c r="Y239" i="1" s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Y95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5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603" i="1" s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Z29" i="1"/>
  <c r="BN29" i="1"/>
  <c r="Z34" i="1"/>
  <c r="BN34" i="1"/>
  <c r="Y37" i="1"/>
  <c r="C613" i="1"/>
  <c r="Z54" i="1"/>
  <c r="Z59" i="1" s="1"/>
  <c r="BN54" i="1"/>
  <c r="BP54" i="1"/>
  <c r="Z56" i="1"/>
  <c r="BN56" i="1"/>
  <c r="Z58" i="1"/>
  <c r="BN58" i="1"/>
  <c r="Y59" i="1"/>
  <c r="D613" i="1"/>
  <c r="Z69" i="1"/>
  <c r="Z75" i="1" s="1"/>
  <c r="BN69" i="1"/>
  <c r="BP69" i="1"/>
  <c r="Z71" i="1"/>
  <c r="BN71" i="1"/>
  <c r="Z72" i="1"/>
  <c r="BN72" i="1"/>
  <c r="Z73" i="1"/>
  <c r="BN73" i="1"/>
  <c r="Y76" i="1"/>
  <c r="Z79" i="1"/>
  <c r="Z80" i="1" s="1"/>
  <c r="BN79" i="1"/>
  <c r="BP79" i="1"/>
  <c r="Z92" i="1"/>
  <c r="BN92" i="1"/>
  <c r="BP92" i="1"/>
  <c r="Z93" i="1"/>
  <c r="BN93" i="1"/>
  <c r="Y94" i="1"/>
  <c r="Z97" i="1"/>
  <c r="BN97" i="1"/>
  <c r="BP97" i="1"/>
  <c r="Z99" i="1"/>
  <c r="BN99" i="1"/>
  <c r="Y100" i="1"/>
  <c r="Z104" i="1"/>
  <c r="Z107" i="1" s="1"/>
  <c r="BN104" i="1"/>
  <c r="BP104" i="1"/>
  <c r="Y108" i="1"/>
  <c r="Z111" i="1"/>
  <c r="Z115" i="1" s="1"/>
  <c r="BN111" i="1"/>
  <c r="BP111" i="1"/>
  <c r="Z113" i="1"/>
  <c r="BN113" i="1"/>
  <c r="F613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39" i="1" s="1"/>
  <c r="BN134" i="1"/>
  <c r="BP134" i="1"/>
  <c r="Z136" i="1"/>
  <c r="BN136" i="1"/>
  <c r="Z138" i="1"/>
  <c r="BN138" i="1"/>
  <c r="Z142" i="1"/>
  <c r="Z144" i="1" s="1"/>
  <c r="BN142" i="1"/>
  <c r="BP142" i="1"/>
  <c r="Y145" i="1"/>
  <c r="G613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BP171" i="1"/>
  <c r="BN171" i="1"/>
  <c r="Z171" i="1"/>
  <c r="Z175" i="1" s="1"/>
  <c r="Y175" i="1"/>
  <c r="BP179" i="1"/>
  <c r="BN179" i="1"/>
  <c r="Z179" i="1"/>
  <c r="Z181" i="1" s="1"/>
  <c r="BP189" i="1"/>
  <c r="BN189" i="1"/>
  <c r="Z189" i="1"/>
  <c r="BP193" i="1"/>
  <c r="BN193" i="1"/>
  <c r="Z193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Y262" i="1"/>
  <c r="BP255" i="1"/>
  <c r="BN255" i="1"/>
  <c r="Z255" i="1"/>
  <c r="Z262" i="1" s="1"/>
  <c r="H9" i="1"/>
  <c r="Y24" i="1"/>
  <c r="Y107" i="1"/>
  <c r="H613" i="1"/>
  <c r="Y168" i="1"/>
  <c r="BP173" i="1"/>
  <c r="BN173" i="1"/>
  <c r="Z173" i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BP234" i="1"/>
  <c r="BN234" i="1"/>
  <c r="Z234" i="1"/>
  <c r="Z238" i="1" s="1"/>
  <c r="BP244" i="1"/>
  <c r="BN244" i="1"/>
  <c r="Z244" i="1"/>
  <c r="BP247" i="1"/>
  <c r="BN247" i="1"/>
  <c r="Z247" i="1"/>
  <c r="I613" i="1"/>
  <c r="Y194" i="1"/>
  <c r="M613" i="1"/>
  <c r="Z257" i="1"/>
  <c r="BN257" i="1"/>
  <c r="Z260" i="1"/>
  <c r="BN260" i="1"/>
  <c r="Y263" i="1"/>
  <c r="Z266" i="1"/>
  <c r="Z271" i="1" s="1"/>
  <c r="BN266" i="1"/>
  <c r="BP266" i="1"/>
  <c r="Z267" i="1"/>
  <c r="BN267" i="1"/>
  <c r="Z268" i="1"/>
  <c r="BN268" i="1"/>
  <c r="Z269" i="1"/>
  <c r="BN269" i="1"/>
  <c r="Z270" i="1"/>
  <c r="BN270" i="1"/>
  <c r="Y271" i="1"/>
  <c r="Y277" i="1"/>
  <c r="Y284" i="1"/>
  <c r="Z288" i="1"/>
  <c r="Z292" i="1" s="1"/>
  <c r="BN288" i="1"/>
  <c r="BP288" i="1"/>
  <c r="Z290" i="1"/>
  <c r="BN290" i="1"/>
  <c r="Y293" i="1"/>
  <c r="Y298" i="1"/>
  <c r="T613" i="1"/>
  <c r="Y303" i="1"/>
  <c r="Z306" i="1"/>
  <c r="Z307" i="1" s="1"/>
  <c r="BN306" i="1"/>
  <c r="BP306" i="1"/>
  <c r="U613" i="1"/>
  <c r="Z315" i="1"/>
  <c r="Z318" i="1" s="1"/>
  <c r="BN315" i="1"/>
  <c r="BP315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Z347" i="1"/>
  <c r="BP345" i="1"/>
  <c r="BN345" i="1"/>
  <c r="Z345" i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BP493" i="1"/>
  <c r="BN493" i="1"/>
  <c r="Z493" i="1"/>
  <c r="Z495" i="1" s="1"/>
  <c r="Y495" i="1"/>
  <c r="BP529" i="1"/>
  <c r="BN529" i="1"/>
  <c r="Z529" i="1"/>
  <c r="Y533" i="1"/>
  <c r="Z539" i="1"/>
  <c r="BP537" i="1"/>
  <c r="BN537" i="1"/>
  <c r="Z537" i="1"/>
  <c r="Y539" i="1"/>
  <c r="Y272" i="1"/>
  <c r="BP322" i="1"/>
  <c r="BN322" i="1"/>
  <c r="Z322" i="1"/>
  <c r="Z325" i="1" s="1"/>
  <c r="BP330" i="1"/>
  <c r="BN330" i="1"/>
  <c r="Z330" i="1"/>
  <c r="Y334" i="1"/>
  <c r="Y340" i="1"/>
  <c r="BP337" i="1"/>
  <c r="BN337" i="1"/>
  <c r="Z337" i="1"/>
  <c r="Z340" i="1" s="1"/>
  <c r="BP351" i="1"/>
  <c r="BN351" i="1"/>
  <c r="Z351" i="1"/>
  <c r="Z353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Z402" i="1" s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Z533" i="1" s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19" i="1" l="1"/>
  <c r="Z450" i="1"/>
  <c r="Z334" i="1"/>
  <c r="Z216" i="1"/>
  <c r="Y603" i="1"/>
  <c r="Y607" i="1"/>
  <c r="Y604" i="1"/>
  <c r="Z571" i="1"/>
  <c r="Z555" i="1"/>
  <c r="Z583" i="1"/>
  <c r="Z475" i="1"/>
  <c r="Z250" i="1"/>
  <c r="Z167" i="1"/>
  <c r="Z100" i="1"/>
  <c r="Z94" i="1"/>
  <c r="Z608" i="1" s="1"/>
  <c r="Y605" i="1"/>
  <c r="Y606" i="1" l="1"/>
</calcChain>
</file>

<file path=xl/sharedStrings.xml><?xml version="1.0" encoding="utf-8"?>
<sst xmlns="http://schemas.openxmlformats.org/spreadsheetml/2006/main" count="2542" uniqueCount="845">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</sst>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8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5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4301051477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4301060404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0" t="s">
        <v>341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342</v>
      </c>
      <c r="C234" s="31">
        <v>4301060360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4301011945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9" t="s">
        <v>354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355</v>
      </c>
      <c r="C243" s="31">
        <v>4301011717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4301011944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597" t="s">
        <v>360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361</v>
      </c>
      <c r="C246" s="31">
        <v>4301011733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4301011942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49" t="s">
        <v>371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372</v>
      </c>
      <c r="C255" s="31">
        <v>4301011826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3000</v>
      </c>
      <c r="Y328" s="383">
        <f t="shared" ref="Y328:Y333" si="57">IFERROR(IF(X328="",0,CEILING((X328/$H328),1)*$H328),"")</f>
        <v>3003</v>
      </c>
      <c r="Z328" s="36">
        <f>IFERROR(IF(Y328=0,"",ROUNDUP(Y328/H328,0)*0.02175),"")</f>
        <v>8.3737499999999994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3214.6153846153848</v>
      </c>
      <c r="BN328" s="64">
        <f t="shared" ref="BN328:BN333" si="59">IFERROR(Y328*I328/H328,"0")</f>
        <v>3217.83</v>
      </c>
      <c r="BO328" s="64">
        <f t="shared" ref="BO328:BO333" si="60">IFERROR(1/J328*(X328/H328),"0")</f>
        <v>6.8681318681318686</v>
      </c>
      <c r="BP328" s="64">
        <f t="shared" ref="BP328:BP333" si="61">IFERROR(1/J328*(Y328/H328),"0")</f>
        <v>6.875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3</v>
      </c>
      <c r="Y331" s="383">
        <f t="shared" si="57"/>
        <v>3</v>
      </c>
      <c r="Z331" s="36">
        <f>IFERROR(IF(Y331=0,"",ROUNDUP(Y331/H331,0)*0.00753),"")</f>
        <v>7.5300000000000002E-3</v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3.266</v>
      </c>
      <c r="BN331" s="64">
        <f t="shared" si="59"/>
        <v>3.266</v>
      </c>
      <c r="BO331" s="64">
        <f t="shared" si="60"/>
        <v>6.41025641025641E-3</v>
      </c>
      <c r="BP331" s="64">
        <f t="shared" si="61"/>
        <v>6.41025641025641E-3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385.61538461538464</v>
      </c>
      <c r="Y334" s="384">
        <f>IFERROR(Y328/H328,"0")+IFERROR(Y329/H329,"0")+IFERROR(Y330/H330,"0")+IFERROR(Y331/H331,"0")+IFERROR(Y332/H332,"0")+IFERROR(Y333/H333,"0")</f>
        <v>386</v>
      </c>
      <c r="Z334" s="384">
        <f>IFERROR(IF(Z328="",0,Z328),"0")+IFERROR(IF(Z329="",0,Z329),"0")+IFERROR(IF(Z330="",0,Z330),"0")+IFERROR(IF(Z331="",0,Z331),"0")+IFERROR(IF(Z332="",0,Z332),"0")+IFERROR(IF(Z333="",0,Z333),"0")</f>
        <v>8.3812799999999985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3003</v>
      </c>
      <c r="Y335" s="384">
        <f>IFERROR(SUM(Y328:Y333),"0")</f>
        <v>3006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0</v>
      </c>
      <c r="Y371" s="383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1000</v>
      </c>
      <c r="Y373" s="383">
        <f t="shared" si="62"/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1032</v>
      </c>
      <c r="BN373" s="64">
        <f t="shared" si="64"/>
        <v>1037.1600000000001</v>
      </c>
      <c r="BO373" s="64">
        <f t="shared" si="65"/>
        <v>1.3888888888888888</v>
      </c>
      <c r="BP373" s="64">
        <f t="shared" si="66"/>
        <v>1.3958333333333333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66.666666666666671</v>
      </c>
      <c r="Y378" s="384">
        <f>IFERROR(Y369/H369,"0")+IFERROR(Y370/H370,"0")+IFERROR(Y371/H371,"0")+IFERROR(Y372/H372,"0")+IFERROR(Y373/H373,"0")+IFERROR(Y374/H374,"0")+IFERROR(Y375/H375,"0")+IFERROR(Y376/H376,"0")+IFERROR(Y377/H377,"0")</f>
        <v>67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1.4572499999999999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1000</v>
      </c>
      <c r="Y379" s="384">
        <f>IFERROR(SUM(Y369:Y377),"0")</f>
        <v>1005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1500</v>
      </c>
      <c r="Y381" s="383">
        <f>IFERROR(IF(X381="",0,CEILING((X381/$H381),1)*$H381),"")</f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1548</v>
      </c>
      <c r="BN381" s="64">
        <f>IFERROR(Y381*I381/H381,"0")</f>
        <v>1548</v>
      </c>
      <c r="BO381" s="64">
        <f>IFERROR(1/J381*(X381/H381),"0")</f>
        <v>2.083333333333333</v>
      </c>
      <c r="BP381" s="64">
        <f>IFERROR(1/J381*(Y381/H381),"0")</f>
        <v>2.083333333333333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100</v>
      </c>
      <c r="Y383" s="384">
        <f>IFERROR(Y381/H381,"0")+IFERROR(Y382/H382,"0")</f>
        <v>100</v>
      </c>
      <c r="Z383" s="384">
        <f>IFERROR(IF(Z381="",0,Z381),"0")+IFERROR(IF(Z382="",0,Z382),"0")</f>
        <v>2.1749999999999998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1500</v>
      </c>
      <c r="Y384" s="384">
        <f>IFERROR(SUM(Y381:Y382),"0")</f>
        <v>1500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30</v>
      </c>
      <c r="Y399" s="383">
        <f>IFERROR(IF(X399="",0,CEILING((X399/$H399),1)*$H399),"")</f>
        <v>32.400000000000006</v>
      </c>
      <c r="Z399" s="36">
        <f>IFERROR(IF(Y399=0,"",ROUNDUP(Y399/H399,0)*0.02175),"")</f>
        <v>6.5250000000000002E-2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31.333333333333329</v>
      </c>
      <c r="BN399" s="64">
        <f>IFERROR(Y399*I399/H399,"0")</f>
        <v>33.840000000000003</v>
      </c>
      <c r="BO399" s="64">
        <f>IFERROR(1/J399*(X399/H399),"0")</f>
        <v>4.96031746031746E-2</v>
      </c>
      <c r="BP399" s="64">
        <f>IFERROR(1/J399*(Y399/H399),"0")</f>
        <v>5.3571428571428575E-2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2.7777777777777777</v>
      </c>
      <c r="Y402" s="384">
        <f>IFERROR(Y398/H398,"0")+IFERROR(Y399/H399,"0")+IFERROR(Y400/H400,"0")+IFERROR(Y401/H401,"0")</f>
        <v>3.0000000000000004</v>
      </c>
      <c r="Z402" s="384">
        <f>IFERROR(IF(Z398="",0,Z398),"0")+IFERROR(IF(Z399="",0,Z399),"0")+IFERROR(IF(Z400="",0,Z400),"0")+IFERROR(IF(Z401="",0,Z401),"0")</f>
        <v>6.5250000000000002E-2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30</v>
      </c>
      <c r="Y403" s="384">
        <f>IFERROR(SUM(Y398:Y401),"0")</f>
        <v>32.400000000000006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4301031303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0</v>
      </c>
      <c r="Y411" s="383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0</v>
      </c>
      <c r="Y416" s="384">
        <f>IFERROR(Y411/H411,"0")+IFERROR(Y412/H412,"0")+IFERROR(Y413/H413,"0")+IFERROR(Y414/H414,"0")+IFERROR(Y415/H415,"0")</f>
        <v>0</v>
      </c>
      <c r="Z416" s="384">
        <f>IFERROR(IF(Z411="",0,Z411),"0")+IFERROR(IF(Z412="",0,Z412),"0")+IFERROR(IF(Z413="",0,Z413),"0")+IFERROR(IF(Z414="",0,Z414),"0")+IFERROR(IF(Z415="",0,Z415),"0")</f>
        <v>0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0</v>
      </c>
      <c r="Y417" s="384">
        <f>IFERROR(SUM(Y411:Y415),"0")</f>
        <v>0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4301031335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58" t="s">
        <v>584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585</v>
      </c>
      <c r="C435" s="31">
        <v>4301031257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4301031330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588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4301031336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592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593</v>
      </c>
      <c r="C439" s="31">
        <v>4301031254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4301031331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">
        <v>596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597</v>
      </c>
      <c r="C441" s="31">
        <v>4301031171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4301031337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">
        <v>600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601</v>
      </c>
      <c r="C443" s="31">
        <v>4301031258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4301031333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4301031358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4301031338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5" t="s">
        <v>611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612</v>
      </c>
      <c r="C448" s="31">
        <v>4301031255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4301031324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8" t="s">
        <v>633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634</v>
      </c>
      <c r="C470" s="31">
        <v>4301031212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4301031327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">
        <v>643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644</v>
      </c>
      <c r="C474" s="31">
        <v>4301031173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0</v>
      </c>
      <c r="Y519" s="384">
        <f>IFERROR(Y510/H510,"0")+IFERROR(Y511/H511,"0")+IFERROR(Y512/H512,"0")+IFERROR(Y513/H513,"0")+IFERROR(Y514/H514,"0")+IFERROR(Y515/H515,"0")+IFERROR(Y516/H516,"0")+IFERROR(Y517/H517,"0")+IFERROR(Y518/H518,"0")</f>
        <v>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0</v>
      </c>
      <c r="Y520" s="384">
        <f>IFERROR(SUM(Y510:Y518),"0")</f>
        <v>0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300</v>
      </c>
      <c r="Y569" s="383">
        <f t="shared" si="94"/>
        <v>302.40000000000003</v>
      </c>
      <c r="Z569" s="36">
        <f>IFERROR(IF(Y569=0,"",ROUNDUP(Y569/H569,0)*0.00753),"")</f>
        <v>0.54215999999999998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318.57142857142856</v>
      </c>
      <c r="BN569" s="64">
        <f t="shared" si="96"/>
        <v>321.12</v>
      </c>
      <c r="BO569" s="64">
        <f t="shared" si="97"/>
        <v>0.45787545787545786</v>
      </c>
      <c r="BP569" s="64">
        <f t="shared" si="98"/>
        <v>0.46153846153846151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71.428571428571431</v>
      </c>
      <c r="Y571" s="384">
        <f>IFERROR(Y565/H565,"0")+IFERROR(Y566/H566,"0")+IFERROR(Y567/H567,"0")+IFERROR(Y568/H568,"0")+IFERROR(Y569/H569,"0")+IFERROR(Y570/H570,"0")</f>
        <v>72</v>
      </c>
      <c r="Z571" s="384">
        <f>IFERROR(IF(Z565="",0,Z565),"0")+IFERROR(IF(Z566="",0,Z566),"0")+IFERROR(IF(Z567="",0,Z567),"0")+IFERROR(IF(Z568="",0,Z568),"0")+IFERROR(IF(Z569="",0,Z569),"0")+IFERROR(IF(Z570="",0,Z570),"0")</f>
        <v>0.54215999999999998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300</v>
      </c>
      <c r="Y572" s="384">
        <f>IFERROR(SUM(Y565:Y570),"0")</f>
        <v>302.40000000000003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7</v>
      </c>
      <c r="Y574" s="383">
        <f>IFERROR(IF(X574="",0,CEILING((X574/$H574),1)*$H574),"")</f>
        <v>7.8</v>
      </c>
      <c r="Z574" s="36">
        <f>IFERROR(IF(Y574=0,"",ROUNDUP(Y574/H574,0)*0.02175),"")</f>
        <v>2.1749999999999999E-2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7.5061538461538468</v>
      </c>
      <c r="BN574" s="64">
        <f>IFERROR(Y574*I574/H574,"0")</f>
        <v>8.3640000000000008</v>
      </c>
      <c r="BO574" s="64">
        <f>IFERROR(1/J574*(X574/H574),"0")</f>
        <v>1.6025641025641024E-2</v>
      </c>
      <c r="BP574" s="64">
        <f>IFERROR(1/J574*(Y574/H574),"0")</f>
        <v>1.7857142857142856E-2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0.89743589743589747</v>
      </c>
      <c r="Y576" s="384">
        <f>IFERROR(Y574/H574,"0")+IFERROR(Y575/H575,"0")</f>
        <v>1</v>
      </c>
      <c r="Z576" s="384">
        <f>IFERROR(IF(Z574="",0,Z574),"0")+IFERROR(IF(Z575="",0,Z575),"0")</f>
        <v>2.1749999999999999E-2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7</v>
      </c>
      <c r="Y577" s="384">
        <f>IFERROR(SUM(Y574:Y575),"0")</f>
        <v>7.8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4301060408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4301060354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4301060407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4301060355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5840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5853.5999999999995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6155.2923003663</v>
      </c>
      <c r="Y604" s="384">
        <f>IFERROR(SUM(BN22:BN600),"0")</f>
        <v>6169.58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11</v>
      </c>
      <c r="Y605" s="38">
        <f>ROUNDUP(SUM(BP22:BP600),0)</f>
        <v>11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6430.2923003663</v>
      </c>
      <c r="Y606" s="384">
        <f>GrossWeightTotalR+PalletQtyTotalR*25</f>
        <v>6444.58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627.38583638583646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629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12.642690000000002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3006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2505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32.400000000000006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310.20000000000005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