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CAED2B-DB2C-44CE-8266-0EAA9C3930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Z473" i="1" s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X347" i="1"/>
  <c r="X346" i="1"/>
  <c r="BO345" i="1"/>
  <c r="BM345" i="1"/>
  <c r="Y345" i="1"/>
  <c r="Y346" i="1" s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Y304" i="1" s="1"/>
  <c r="P301" i="1"/>
  <c r="X298" i="1"/>
  <c r="X297" i="1"/>
  <c r="BO296" i="1"/>
  <c r="BM296" i="1"/>
  <c r="Y296" i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5" i="1" s="1"/>
  <c r="P197" i="1"/>
  <c r="X195" i="1"/>
  <c r="X194" i="1"/>
  <c r="BO193" i="1"/>
  <c r="BM193" i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BP158" i="1" s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9" i="1" s="1"/>
  <c r="P26" i="1"/>
  <c r="X24" i="1"/>
  <c r="X66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74" i="1" l="1"/>
  <c r="BN374" i="1"/>
  <c r="Z374" i="1"/>
  <c r="BP393" i="1"/>
  <c r="BN393" i="1"/>
  <c r="Z393" i="1"/>
  <c r="BP413" i="1"/>
  <c r="BN413" i="1"/>
  <c r="Z413" i="1"/>
  <c r="BP433" i="1"/>
  <c r="BN433" i="1"/>
  <c r="Z433" i="1"/>
  <c r="BP441" i="1"/>
  <c r="BN441" i="1"/>
  <c r="Z44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Z28" i="1"/>
  <c r="BN28" i="1"/>
  <c r="Z29" i="1"/>
  <c r="BN29" i="1"/>
  <c r="Z32" i="1"/>
  <c r="BN32" i="1"/>
  <c r="Z33" i="1"/>
  <c r="BN33" i="1"/>
  <c r="Z53" i="1"/>
  <c r="BN53" i="1"/>
  <c r="Z68" i="1"/>
  <c r="BN68" i="1"/>
  <c r="Z78" i="1"/>
  <c r="BN78" i="1"/>
  <c r="Z90" i="1"/>
  <c r="BN90" i="1"/>
  <c r="Y100" i="1"/>
  <c r="Z104" i="1"/>
  <c r="BN104" i="1"/>
  <c r="E673" i="1"/>
  <c r="Z135" i="1"/>
  <c r="BN135" i="1"/>
  <c r="Z145" i="1"/>
  <c r="BN145" i="1"/>
  <c r="Z162" i="1"/>
  <c r="BN162" i="1"/>
  <c r="Z181" i="1"/>
  <c r="BN181" i="1"/>
  <c r="Z199" i="1"/>
  <c r="BN199" i="1"/>
  <c r="Z214" i="1"/>
  <c r="BN214" i="1"/>
  <c r="Y228" i="1"/>
  <c r="Z226" i="1"/>
  <c r="BN226" i="1"/>
  <c r="Y242" i="1"/>
  <c r="Z236" i="1"/>
  <c r="BN236" i="1"/>
  <c r="Z246" i="1"/>
  <c r="BN246" i="1"/>
  <c r="Z257" i="1"/>
  <c r="BN257" i="1"/>
  <c r="Z270" i="1"/>
  <c r="BN270" i="1"/>
  <c r="Z287" i="1"/>
  <c r="BN287" i="1"/>
  <c r="Z303" i="1"/>
  <c r="BN303" i="1"/>
  <c r="Z308" i="1"/>
  <c r="BN308" i="1"/>
  <c r="Z345" i="1"/>
  <c r="Z346" i="1" s="1"/>
  <c r="BN345" i="1"/>
  <c r="BP345" i="1"/>
  <c r="Z349" i="1"/>
  <c r="BN349" i="1"/>
  <c r="BP362" i="1"/>
  <c r="BN362" i="1"/>
  <c r="Z362" i="1"/>
  <c r="BP388" i="1"/>
  <c r="BN388" i="1"/>
  <c r="Z388" i="1"/>
  <c r="BP394" i="1"/>
  <c r="BN394" i="1"/>
  <c r="Z394" i="1"/>
  <c r="BP423" i="1"/>
  <c r="BN423" i="1"/>
  <c r="Z423" i="1"/>
  <c r="BP440" i="1"/>
  <c r="BN440" i="1"/>
  <c r="Z440" i="1"/>
  <c r="BP455" i="1"/>
  <c r="BN455" i="1"/>
  <c r="Z455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F9" i="1"/>
  <c r="F10" i="1"/>
  <c r="Z22" i="1"/>
  <c r="Z23" i="1" s="1"/>
  <c r="BN22" i="1"/>
  <c r="BP22" i="1"/>
  <c r="Z26" i="1"/>
  <c r="BN26" i="1"/>
  <c r="BP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Z88" i="1"/>
  <c r="BN88" i="1"/>
  <c r="Z94" i="1"/>
  <c r="BN94" i="1"/>
  <c r="BP94" i="1"/>
  <c r="Z98" i="1"/>
  <c r="BN98" i="1"/>
  <c r="Y106" i="1"/>
  <c r="Z111" i="1"/>
  <c r="BN111" i="1"/>
  <c r="Y122" i="1"/>
  <c r="Z119" i="1"/>
  <c r="BN119" i="1"/>
  <c r="Z120" i="1"/>
  <c r="BN120" i="1"/>
  <c r="F673" i="1"/>
  <c r="Z129" i="1"/>
  <c r="BN129" i="1"/>
  <c r="Y139" i="1"/>
  <c r="Z137" i="1"/>
  <c r="BN137" i="1"/>
  <c r="Y149" i="1"/>
  <c r="Z143" i="1"/>
  <c r="BN143" i="1"/>
  <c r="Z147" i="1"/>
  <c r="BN147" i="1"/>
  <c r="Y153" i="1"/>
  <c r="Z158" i="1"/>
  <c r="BN158" i="1"/>
  <c r="Y164" i="1"/>
  <c r="Z168" i="1"/>
  <c r="BN168" i="1"/>
  <c r="Y183" i="1"/>
  <c r="Z179" i="1"/>
  <c r="BN179" i="1"/>
  <c r="Z185" i="1"/>
  <c r="BN185" i="1"/>
  <c r="BP185" i="1"/>
  <c r="Z193" i="1"/>
  <c r="Z194" i="1" s="1"/>
  <c r="BN193" i="1"/>
  <c r="BP193" i="1"/>
  <c r="Y194" i="1"/>
  <c r="Z197" i="1"/>
  <c r="BN197" i="1"/>
  <c r="BP197" i="1"/>
  <c r="Z201" i="1"/>
  <c r="BN201" i="1"/>
  <c r="Z210" i="1"/>
  <c r="BN210" i="1"/>
  <c r="Y216" i="1"/>
  <c r="Z220" i="1"/>
  <c r="BN220" i="1"/>
  <c r="Z224" i="1"/>
  <c r="BN224" i="1"/>
  <c r="Z230" i="1"/>
  <c r="BN230" i="1"/>
  <c r="BP230" i="1"/>
  <c r="Z234" i="1"/>
  <c r="BN234" i="1"/>
  <c r="Z238" i="1"/>
  <c r="BN238" i="1"/>
  <c r="Z244" i="1"/>
  <c r="BN244" i="1"/>
  <c r="Z248" i="1"/>
  <c r="BN248" i="1"/>
  <c r="Z255" i="1"/>
  <c r="BN255" i="1"/>
  <c r="Z259" i="1"/>
  <c r="BN259" i="1"/>
  <c r="Z268" i="1"/>
  <c r="BN268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40" i="1"/>
  <c r="BN340" i="1"/>
  <c r="Z340" i="1"/>
  <c r="BP364" i="1"/>
  <c r="BN364" i="1"/>
  <c r="Z364" i="1"/>
  <c r="Y384" i="1"/>
  <c r="BP378" i="1"/>
  <c r="BN378" i="1"/>
  <c r="Z378" i="1"/>
  <c r="BP396" i="1"/>
  <c r="BN396" i="1"/>
  <c r="Z396" i="1"/>
  <c r="BP400" i="1"/>
  <c r="BN400" i="1"/>
  <c r="Z400" i="1"/>
  <c r="BP421" i="1"/>
  <c r="BN421" i="1"/>
  <c r="Z421" i="1"/>
  <c r="BP429" i="1"/>
  <c r="BN429" i="1"/>
  <c r="Z429" i="1"/>
  <c r="BP453" i="1"/>
  <c r="BN453" i="1"/>
  <c r="Z453" i="1"/>
  <c r="BP463" i="1"/>
  <c r="BN463" i="1"/>
  <c r="Z463" i="1"/>
  <c r="BP471" i="1"/>
  <c r="BN471" i="1"/>
  <c r="Z471" i="1"/>
  <c r="J9" i="1"/>
  <c r="BP272" i="1"/>
  <c r="BN272" i="1"/>
  <c r="Z272" i="1"/>
  <c r="BP289" i="1"/>
  <c r="BN289" i="1"/>
  <c r="Z289" i="1"/>
  <c r="BP310" i="1"/>
  <c r="BN310" i="1"/>
  <c r="Z310" i="1"/>
  <c r="BP360" i="1"/>
  <c r="BN360" i="1"/>
  <c r="Z360" i="1"/>
  <c r="BP372" i="1"/>
  <c r="BN372" i="1"/>
  <c r="Z372" i="1"/>
  <c r="BP382" i="1"/>
  <c r="BN382" i="1"/>
  <c r="Z382" i="1"/>
  <c r="V673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8" i="1"/>
  <c r="BP445" i="1"/>
  <c r="BN445" i="1"/>
  <c r="Z445" i="1"/>
  <c r="BP457" i="1"/>
  <c r="BN457" i="1"/>
  <c r="Z457" i="1"/>
  <c r="BP470" i="1"/>
  <c r="BN470" i="1"/>
  <c r="Z470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51" i="1"/>
  <c r="Y398" i="1"/>
  <c r="Y397" i="1"/>
  <c r="Y435" i="1"/>
  <c r="BP473" i="1"/>
  <c r="BN473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2" i="1"/>
  <c r="BP30" i="1"/>
  <c r="BN30" i="1"/>
  <c r="Z30" i="1"/>
  <c r="BP34" i="1"/>
  <c r="BN34" i="1"/>
  <c r="Z34" i="1"/>
  <c r="Y38" i="1"/>
  <c r="BP52" i="1"/>
  <c r="BN52" i="1"/>
  <c r="Z52" i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BP81" i="1"/>
  <c r="BN81" i="1"/>
  <c r="Z81" i="1"/>
  <c r="Y83" i="1"/>
  <c r="Y92" i="1"/>
  <c r="BP85" i="1"/>
  <c r="BN85" i="1"/>
  <c r="Z85" i="1"/>
  <c r="Y91" i="1"/>
  <c r="BP89" i="1"/>
  <c r="BN89" i="1"/>
  <c r="Z89" i="1"/>
  <c r="BP27" i="1"/>
  <c r="BN27" i="1"/>
  <c r="Z27" i="1"/>
  <c r="BP31" i="1"/>
  <c r="BN31" i="1"/>
  <c r="Z31" i="1"/>
  <c r="BP36" i="1"/>
  <c r="BN36" i="1"/>
  <c r="Z36" i="1"/>
  <c r="BP54" i="1"/>
  <c r="BN54" i="1"/>
  <c r="Z54" i="1"/>
  <c r="Y62" i="1"/>
  <c r="BP67" i="1"/>
  <c r="BN67" i="1"/>
  <c r="Z67" i="1"/>
  <c r="BP71" i="1"/>
  <c r="BN71" i="1"/>
  <c r="Z71" i="1"/>
  <c r="Z75" i="1" s="1"/>
  <c r="Y75" i="1"/>
  <c r="BP79" i="1"/>
  <c r="BN79" i="1"/>
  <c r="Z79" i="1"/>
  <c r="Z82" i="1" s="1"/>
  <c r="BP87" i="1"/>
  <c r="BN87" i="1"/>
  <c r="Z87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C673" i="1"/>
  <c r="Y57" i="1"/>
  <c r="D673" i="1"/>
  <c r="Y76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BN186" i="1"/>
  <c r="Z198" i="1"/>
  <c r="BN198" i="1"/>
  <c r="Z200" i="1"/>
  <c r="BN200" i="1"/>
  <c r="Z202" i="1"/>
  <c r="BN202" i="1"/>
  <c r="Z204" i="1"/>
  <c r="BN204" i="1"/>
  <c r="Z209" i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403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Z530" i="1" s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512" i="1"/>
  <c r="Z448" i="1"/>
  <c r="Z390" i="1"/>
  <c r="Z216" i="1"/>
  <c r="Z211" i="1"/>
  <c r="Z188" i="1"/>
  <c r="Z625" i="1"/>
  <c r="Z249" i="1"/>
  <c r="Z205" i="1"/>
  <c r="Z182" i="1"/>
  <c r="Z100" i="1"/>
  <c r="Z38" i="1"/>
  <c r="Y665" i="1"/>
  <c r="Y664" i="1"/>
  <c r="Z57" i="1"/>
  <c r="Z643" i="1"/>
  <c r="Z608" i="1"/>
  <c r="Z546" i="1"/>
  <c r="Z241" i="1"/>
  <c r="Z148" i="1"/>
  <c r="Y667" i="1"/>
  <c r="Z314" i="1"/>
  <c r="Y666" i="1"/>
  <c r="Z567" i="1"/>
  <c r="Z596" i="1"/>
  <c r="Y663" i="1"/>
  <c r="Z507" i="1"/>
  <c r="Z475" i="1"/>
  <c r="Z460" i="1"/>
  <c r="Z292" i="1"/>
  <c r="Z91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<sst xmlns="http://schemas.openxmlformats.org/spreadsheetml/2006/main" count="3126" uniqueCount="1078">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</sst>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0.54166666666666663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104</v>
      </c>
      <c r="Y51" s="778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108.62222222222221</v>
      </c>
      <c r="BN51" s="64">
        <f t="shared" ref="BN51:BN56" si="8">IFERROR(Y51*I51/H51,"0")</f>
        <v>112.8</v>
      </c>
      <c r="BO51" s="64">
        <f t="shared" ref="BO51:BO56" si="9">IFERROR(1/J51*(X51/H51),"0")</f>
        <v>0.17195767195767195</v>
      </c>
      <c r="BP51" s="64">
        <f t="shared" ref="BP51:BP56" si="10">IFERROR(1/J51*(Y51/H51),"0")</f>
        <v>0.17857142857142855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9.6296296296296298</v>
      </c>
      <c r="Y57" s="779">
        <f>IFERROR(Y51/H51,"0")+IFERROR(Y52/H52,"0")+IFERROR(Y53/H53,"0")+IFERROR(Y54/H54,"0")+IFERROR(Y55/H55,"0")+IFERROR(Y56/H56,"0")</f>
        <v>10</v>
      </c>
      <c r="Z57" s="779">
        <f>IFERROR(IF(Z51="",0,Z51),"0")+IFERROR(IF(Z52="",0,Z52),"0")+IFERROR(IF(Z53="",0,Z53),"0")+IFERROR(IF(Z54="",0,Z54),"0")+IFERROR(IF(Z55="",0,Z55),"0")+IFERROR(IF(Z56="",0,Z56),"0")</f>
        <v>0.21749999999999997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104</v>
      </c>
      <c r="Y58" s="779">
        <f>IFERROR(SUM(Y51:Y56),"0")</f>
        <v>108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16</v>
      </c>
      <c r="Y73" s="778">
        <f t="shared" si="11"/>
        <v>16</v>
      </c>
      <c r="Z73" s="36">
        <f>IFERROR(IF(Y73=0,"",ROUNDUP(Y73/H73,0)*0.00902),"")</f>
        <v>3.6080000000000001E-2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16.84</v>
      </c>
      <c r="BN73" s="64">
        <f t="shared" si="13"/>
        <v>16.84</v>
      </c>
      <c r="BO73" s="64">
        <f t="shared" si="14"/>
        <v>3.0303030303030304E-2</v>
      </c>
      <c r="BP73" s="64">
        <f t="shared" si="15"/>
        <v>3.0303030303030304E-2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4</v>
      </c>
      <c r="Y75" s="779">
        <f>IFERROR(Y66/H66,"0")+IFERROR(Y67/H67,"0")+IFERROR(Y68/H68,"0")+IFERROR(Y69/H69,"0")+IFERROR(Y70/H70,"0")+IFERROR(Y71/H71,"0")+IFERROR(Y72/H72,"0")+IFERROR(Y73/H73,"0")+IFERROR(Y74/H74,"0")</f>
        <v>4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3.6080000000000001E-2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16</v>
      </c>
      <c r="Y76" s="779">
        <f>IFERROR(SUM(Y66:Y74),"0")</f>
        <v>16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7</v>
      </c>
      <c r="Y78" s="7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7.31111111111111</v>
      </c>
      <c r="BN78" s="64">
        <f>IFERROR(Y78*I78/H78,"0")</f>
        <v>11.28</v>
      </c>
      <c r="BO78" s="64">
        <f>IFERROR(1/J78*(X78/H78),"0")</f>
        <v>1.1574074074074073E-2</v>
      </c>
      <c r="BP78" s="64">
        <f>IFERROR(1/J78*(Y78/H78),"0")</f>
        <v>1.7857142857142856E-2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0.64814814814814814</v>
      </c>
      <c r="Y82" s="779">
        <f>IFERROR(Y78/H78,"0")+IFERROR(Y79/H79,"0")+IFERROR(Y80/H80,"0")+IFERROR(Y81/H81,"0")</f>
        <v>1</v>
      </c>
      <c r="Z82" s="779">
        <f>IFERROR(IF(Z78="",0,Z78),"0")+IFERROR(IF(Z79="",0,Z79),"0")+IFERROR(IF(Z80="",0,Z80),"0")+IFERROR(IF(Z81="",0,Z81),"0")</f>
        <v>2.1749999999999999E-2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7</v>
      </c>
      <c r="Y83" s="779">
        <f>IFERROR(SUM(Y78:Y81),"0")</f>
        <v>10.8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2</v>
      </c>
      <c r="Y89" s="778">
        <f t="shared" si="16"/>
        <v>3.6</v>
      </c>
      <c r="Z89" s="36">
        <f>IFERROR(IF(Y89=0,"",ROUNDUP(Y89/H89,0)*0.00502),"")</f>
        <v>1.004E-2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2.1111111111111112</v>
      </c>
      <c r="BN89" s="64">
        <f t="shared" si="18"/>
        <v>3.8</v>
      </c>
      <c r="BO89" s="64">
        <f t="shared" si="19"/>
        <v>4.7483380816714157E-3</v>
      </c>
      <c r="BP89" s="64">
        <f t="shared" si="20"/>
        <v>8.5470085470085479E-3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1.1111111111111112</v>
      </c>
      <c r="Y91" s="779">
        <f>IFERROR(Y85/H85,"0")+IFERROR(Y86/H86,"0")+IFERROR(Y87/H87,"0")+IFERROR(Y88/H88,"0")+IFERROR(Y89/H89,"0")+IFERROR(Y90/H90,"0")</f>
        <v>2</v>
      </c>
      <c r="Z91" s="779">
        <f>IFERROR(IF(Z85="",0,Z85),"0")+IFERROR(IF(Z86="",0,Z86),"0")+IFERROR(IF(Z87="",0,Z87),"0")+IFERROR(IF(Z88="",0,Z88),"0")+IFERROR(IF(Z89="",0,Z89),"0")+IFERROR(IF(Z90="",0,Z90),"0")</f>
        <v>1.004E-2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2</v>
      </c>
      <c r="Y92" s="779">
        <f>IFERROR(SUM(Y85:Y90),"0")</f>
        <v>3.6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120</v>
      </c>
      <c r="Y110" s="778">
        <f>IFERROR(IF(X110="",0,CEILING((X110/$H110),1)*$H110),"")</f>
        <v>129.60000000000002</v>
      </c>
      <c r="Z110" s="36">
        <f>IFERROR(IF(Y110=0,"",ROUNDUP(Y110/H110,0)*0.02175),"")</f>
        <v>0.26100000000000001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125.33333333333331</v>
      </c>
      <c r="BN110" s="64">
        <f>IFERROR(Y110*I110/H110,"0")</f>
        <v>135.36000000000001</v>
      </c>
      <c r="BO110" s="64">
        <f>IFERROR(1/J110*(X110/H110),"0")</f>
        <v>0.1984126984126984</v>
      </c>
      <c r="BP110" s="64">
        <f>IFERROR(1/J110*(Y110/H110),"0")</f>
        <v>0.2142857142857143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11.111111111111111</v>
      </c>
      <c r="Y113" s="779">
        <f>IFERROR(Y110/H110,"0")+IFERROR(Y111/H111,"0")+IFERROR(Y112/H112,"0")</f>
        <v>12.000000000000002</v>
      </c>
      <c r="Z113" s="779">
        <f>IFERROR(IF(Z110="",0,Z110),"0")+IFERROR(IF(Z111="",0,Z111),"0")+IFERROR(IF(Z112="",0,Z112),"0")</f>
        <v>0.26100000000000001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120</v>
      </c>
      <c r="Y114" s="779">
        <f>IFERROR(SUM(Y110:Y112),"0")</f>
        <v>129.60000000000002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61</v>
      </c>
      <c r="Y116" s="778">
        <f t="shared" ref="Y116:Y121" si="26">IFERROR(IF(X116="",0,CEILING((X116/$H116),1)*$H116),"")</f>
        <v>67.2</v>
      </c>
      <c r="Z116" s="36">
        <f>IFERROR(IF(Y116=0,"",ROUNDUP(Y116/H116,0)*0.02175),"")</f>
        <v>0.17399999999999999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65.09571428571428</v>
      </c>
      <c r="BN116" s="64">
        <f t="shared" ref="BN116:BN121" si="28">IFERROR(Y116*I116/H116,"0")</f>
        <v>71.712000000000003</v>
      </c>
      <c r="BO116" s="64">
        <f t="shared" ref="BO116:BO121" si="29">IFERROR(1/J116*(X116/H116),"0")</f>
        <v>0.12967687074829931</v>
      </c>
      <c r="BP116" s="64">
        <f t="shared" ref="BP116:BP121" si="30">IFERROR(1/J116*(Y116/H116),"0")</f>
        <v>0.14285714285714285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31</v>
      </c>
      <c r="Y118" s="778">
        <f t="shared" si="26"/>
        <v>32.400000000000006</v>
      </c>
      <c r="Z118" s="36">
        <f>IFERROR(IF(Y118=0,"",ROUNDUP(Y118/H118,0)*0.00753),"")</f>
        <v>9.0359999999999996E-2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34.122962962962966</v>
      </c>
      <c r="BN118" s="64">
        <f t="shared" si="28"/>
        <v>35.664000000000001</v>
      </c>
      <c r="BO118" s="64">
        <f t="shared" si="29"/>
        <v>7.3599240265906932E-2</v>
      </c>
      <c r="BP118" s="64">
        <f t="shared" si="30"/>
        <v>7.6923076923076927E-2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18.743386243386244</v>
      </c>
      <c r="Y122" s="779">
        <f>IFERROR(Y116/H116,"0")+IFERROR(Y117/H117,"0")+IFERROR(Y118/H118,"0")+IFERROR(Y119/H119,"0")+IFERROR(Y120/H120,"0")+IFERROR(Y121/H121,"0")</f>
        <v>20</v>
      </c>
      <c r="Z122" s="779">
        <f>IFERROR(IF(Z116="",0,Z116),"0")+IFERROR(IF(Z117="",0,Z117),"0")+IFERROR(IF(Z118="",0,Z118),"0")+IFERROR(IF(Z119="",0,Z119),"0")+IFERROR(IF(Z120="",0,Z120),"0")+IFERROR(IF(Z121="",0,Z121),"0")</f>
        <v>0.26435999999999998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92</v>
      </c>
      <c r="Y123" s="779">
        <f>IFERROR(SUM(Y116:Y121),"0")</f>
        <v>99.600000000000009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116</v>
      </c>
      <c r="Y126" s="778">
        <f>IFERROR(IF(X126="",0,CEILING((X126/$H126),1)*$H126),"")</f>
        <v>123.19999999999999</v>
      </c>
      <c r="Z126" s="36">
        <f>IFERROR(IF(Y126=0,"",ROUNDUP(Y126/H126,0)*0.02175),"")</f>
        <v>0.23924999999999999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120.97142857142858</v>
      </c>
      <c r="BN126" s="64">
        <f>IFERROR(Y126*I126/H126,"0")</f>
        <v>128.47999999999999</v>
      </c>
      <c r="BO126" s="64">
        <f>IFERROR(1/J126*(X126/H126),"0")</f>
        <v>0.18494897959183673</v>
      </c>
      <c r="BP126" s="64">
        <f>IFERROR(1/J126*(Y126/H126),"0")</f>
        <v>0.19642857142857142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10.357142857142858</v>
      </c>
      <c r="Y131" s="779">
        <f>IFERROR(Y126/H126,"0")+IFERROR(Y127/H127,"0")+IFERROR(Y128/H128,"0")+IFERROR(Y129/H129,"0")+IFERROR(Y130/H130,"0")</f>
        <v>11</v>
      </c>
      <c r="Z131" s="779">
        <f>IFERROR(IF(Z126="",0,Z126),"0")+IFERROR(IF(Z127="",0,Z127),"0")+IFERROR(IF(Z128="",0,Z128),"0")+IFERROR(IF(Z129="",0,Z129),"0")+IFERROR(IF(Z130="",0,Z130),"0")</f>
        <v>0.23924999999999999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116</v>
      </c>
      <c r="Y132" s="779">
        <f>IFERROR(SUM(Y126:Y130),"0")</f>
        <v>123.19999999999999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38</v>
      </c>
      <c r="Y134" s="778">
        <f>IFERROR(IF(X134="",0,CEILING((X134/$H134),1)*$H134),"")</f>
        <v>43.2</v>
      </c>
      <c r="Z134" s="36">
        <f>IFERROR(IF(Y134=0,"",ROUNDUP(Y134/H134,0)*0.02175),"")</f>
        <v>8.6999999999999994E-2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39.688888888888883</v>
      </c>
      <c r="BN134" s="64">
        <f>IFERROR(Y134*I134/H134,"0")</f>
        <v>45.12</v>
      </c>
      <c r="BO134" s="64">
        <f>IFERROR(1/J134*(X134/H134),"0")</f>
        <v>6.283068783068782E-2</v>
      </c>
      <c r="BP134" s="64">
        <f>IFERROR(1/J134*(Y134/H134),"0")</f>
        <v>7.1428571428571425E-2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4</v>
      </c>
      <c r="Y137" s="778">
        <f>IFERROR(IF(X137="",0,CEILING((X137/$H137),1)*$H137),"")</f>
        <v>4.8</v>
      </c>
      <c r="Z137" s="36">
        <f>IFERROR(IF(Y137=0,"",ROUNDUP(Y137/H137,0)*0.00651),"")</f>
        <v>1.302E-2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4.3000000000000007</v>
      </c>
      <c r="BN137" s="64">
        <f>IFERROR(Y137*I137/H137,"0")</f>
        <v>5.16</v>
      </c>
      <c r="BO137" s="64">
        <f>IFERROR(1/J137*(X137/H137),"0")</f>
        <v>9.1575091575091579E-3</v>
      </c>
      <c r="BP137" s="64">
        <f>IFERROR(1/J137*(Y137/H137),"0")</f>
        <v>1.098901098901099E-2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5.1851851851851851</v>
      </c>
      <c r="Y138" s="779">
        <f>IFERROR(Y134/H134,"0")+IFERROR(Y135/H135,"0")+IFERROR(Y136/H136,"0")+IFERROR(Y137/H137,"0")</f>
        <v>6</v>
      </c>
      <c r="Z138" s="779">
        <f>IFERROR(IF(Z134="",0,Z134),"0")+IFERROR(IF(Z135="",0,Z135),"0")+IFERROR(IF(Z136="",0,Z136),"0")+IFERROR(IF(Z137="",0,Z137),"0")</f>
        <v>0.10002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42</v>
      </c>
      <c r="Y139" s="779">
        <f>IFERROR(SUM(Y134:Y137),"0")</f>
        <v>48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34</v>
      </c>
      <c r="Y145" s="778">
        <f t="shared" si="31"/>
        <v>35.1</v>
      </c>
      <c r="Z145" s="36">
        <f>IFERROR(IF(Y145=0,"",ROUNDUP(Y145/H145,0)*0.00753),"")</f>
        <v>9.7890000000000005E-2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37.425185185185185</v>
      </c>
      <c r="BN145" s="64">
        <f t="shared" si="33"/>
        <v>38.635999999999996</v>
      </c>
      <c r="BO145" s="64">
        <f t="shared" si="34"/>
        <v>8.0721747388414047E-2</v>
      </c>
      <c r="BP145" s="64">
        <f t="shared" si="35"/>
        <v>8.3333333333333329E-2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12.592592592592592</v>
      </c>
      <c r="Y148" s="779">
        <f>IFERROR(Y141/H141,"0")+IFERROR(Y142/H142,"0")+IFERROR(Y143/H143,"0")+IFERROR(Y144/H144,"0")+IFERROR(Y145/H145,"0")+IFERROR(Y146/H146,"0")+IFERROR(Y147/H147,"0")</f>
        <v>13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9.7890000000000005E-2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34</v>
      </c>
      <c r="Y149" s="779">
        <f>IFERROR(SUM(Y141:Y147),"0")</f>
        <v>35.1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42</v>
      </c>
      <c r="Y185" s="778">
        <f>IFERROR(IF(X185="",0,CEILING((X185/$H185),1)*$H185),"")</f>
        <v>42</v>
      </c>
      <c r="Z185" s="36">
        <f>IFERROR(IF(Y185=0,"",ROUNDUP(Y185/H185,0)*0.02175),"")</f>
        <v>0.10874999999999999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44.82</v>
      </c>
      <c r="BN185" s="64">
        <f>IFERROR(Y185*I185/H185,"0")</f>
        <v>44.82</v>
      </c>
      <c r="BO185" s="64">
        <f>IFERROR(1/J185*(X185/H185),"0")</f>
        <v>8.9285714285714274E-2</v>
      </c>
      <c r="BP185" s="64">
        <f>IFERROR(1/J185*(Y185/H185),"0")</f>
        <v>8.9285714285714274E-2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5</v>
      </c>
      <c r="Y188" s="779">
        <f>IFERROR(Y185/H185,"0")+IFERROR(Y186/H186,"0")+IFERROR(Y187/H187,"0")</f>
        <v>5</v>
      </c>
      <c r="Z188" s="779">
        <f>IFERROR(IF(Z185="",0,Z185),"0")+IFERROR(IF(Z186="",0,Z186),"0")+IFERROR(IF(Z187="",0,Z187),"0")</f>
        <v>0.10874999999999999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42</v>
      </c>
      <c r="Y189" s="779">
        <f>IFERROR(SUM(Y185:Y187),"0")</f>
        <v>42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7</v>
      </c>
      <c r="Y193" s="778">
        <f>IFERROR(IF(X193="",0,CEILING((X193/$H193),1)*$H193),"")</f>
        <v>7.92</v>
      </c>
      <c r="Z193" s="36">
        <f>IFERROR(IF(Y193=0,"",ROUNDUP(Y193/H193,0)*0.00502),"")</f>
        <v>2.0080000000000001E-2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7.3535353535353538</v>
      </c>
      <c r="BN193" s="64">
        <f>IFERROR(Y193*I193/H193,"0")</f>
        <v>8.32</v>
      </c>
      <c r="BO193" s="64">
        <f>IFERROR(1/J193*(X193/H193),"0")</f>
        <v>1.5108348441681777E-2</v>
      </c>
      <c r="BP193" s="64">
        <f>IFERROR(1/J193*(Y193/H193),"0")</f>
        <v>1.7094017094017096E-2</v>
      </c>
    </row>
    <row r="194" spans="1:68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3.5353535353535355</v>
      </c>
      <c r="Y194" s="779">
        <f>IFERROR(Y193/H193,"0")</f>
        <v>4</v>
      </c>
      <c r="Z194" s="779">
        <f>IFERROR(IF(Z193="",0,Z193),"0")</f>
        <v>2.0080000000000001E-2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7</v>
      </c>
      <c r="Y195" s="779">
        <f>IFERROR(SUM(Y193:Y193),"0")</f>
        <v>7.92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200</v>
      </c>
      <c r="Y197" s="778">
        <f t="shared" ref="Y197:Y204" si="36">IFERROR(IF(X197="",0,CEILING((X197/$H197),1)*$H197),"")</f>
        <v>201.60000000000002</v>
      </c>
      <c r="Z197" s="36">
        <f>IFERROR(IF(Y197=0,"",ROUNDUP(Y197/H197,0)*0.00753),"")</f>
        <v>0.36143999999999998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212.38095238095238</v>
      </c>
      <c r="BN197" s="64">
        <f t="shared" ref="BN197:BN204" si="38">IFERROR(Y197*I197/H197,"0")</f>
        <v>214.08</v>
      </c>
      <c r="BO197" s="64">
        <f t="shared" ref="BO197:BO204" si="39">IFERROR(1/J197*(X197/H197),"0")</f>
        <v>0.30525030525030528</v>
      </c>
      <c r="BP197" s="64">
        <f t="shared" ref="BP197:BP204" si="40">IFERROR(1/J197*(Y197/H197),"0")</f>
        <v>0.30769230769230771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89</v>
      </c>
      <c r="Y199" s="778">
        <f t="shared" si="36"/>
        <v>92.4</v>
      </c>
      <c r="Z199" s="36">
        <f>IFERROR(IF(Y199=0,"",ROUNDUP(Y199/H199,0)*0.00753),"")</f>
        <v>0.16566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93.238095238095241</v>
      </c>
      <c r="BN199" s="64">
        <f t="shared" si="38"/>
        <v>96.800000000000011</v>
      </c>
      <c r="BO199" s="64">
        <f t="shared" si="39"/>
        <v>0.13583638583638583</v>
      </c>
      <c r="BP199" s="64">
        <f t="shared" si="40"/>
        <v>0.14102564102564102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32</v>
      </c>
      <c r="Y200" s="778">
        <f t="shared" si="36"/>
        <v>33.6</v>
      </c>
      <c r="Z200" s="36">
        <f>IFERROR(IF(Y200=0,"",ROUNDUP(Y200/H200,0)*0.00502),"")</f>
        <v>8.0320000000000003E-2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33.980952380952381</v>
      </c>
      <c r="BN200" s="64">
        <f t="shared" si="38"/>
        <v>35.68</v>
      </c>
      <c r="BO200" s="64">
        <f t="shared" si="39"/>
        <v>6.5120065120065129E-2</v>
      </c>
      <c r="BP200" s="64">
        <f t="shared" si="40"/>
        <v>6.8376068376068383E-2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23</v>
      </c>
      <c r="Y202" s="778">
        <f t="shared" si="36"/>
        <v>23.1</v>
      </c>
      <c r="Z202" s="36">
        <f>IFERROR(IF(Y202=0,"",ROUNDUP(Y202/H202,0)*0.00502),"")</f>
        <v>5.5220000000000005E-2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24.095238095238095</v>
      </c>
      <c r="BN202" s="64">
        <f t="shared" si="38"/>
        <v>24.200000000000003</v>
      </c>
      <c r="BO202" s="64">
        <f t="shared" si="39"/>
        <v>4.680504680504681E-2</v>
      </c>
      <c r="BP202" s="64">
        <f t="shared" si="40"/>
        <v>4.7008547008547015E-2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95</v>
      </c>
      <c r="Y205" s="779">
        <f>IFERROR(Y197/H197,"0")+IFERROR(Y198/H198,"0")+IFERROR(Y199/H199,"0")+IFERROR(Y200/H200,"0")+IFERROR(Y201/H201,"0")+IFERROR(Y202/H202,"0")+IFERROR(Y203/H203,"0")+IFERROR(Y204/H204,"0")</f>
        <v>97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0.66264000000000012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344</v>
      </c>
      <c r="Y206" s="779">
        <f>IFERROR(SUM(Y197:Y204),"0")</f>
        <v>350.70000000000005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147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152.71666666666667</v>
      </c>
      <c r="BN220" s="64">
        <f t="shared" si="43"/>
        <v>157.08000000000001</v>
      </c>
      <c r="BO220" s="64">
        <f t="shared" si="44"/>
        <v>0.20622895622895623</v>
      </c>
      <c r="BP220" s="64">
        <f t="shared" si="45"/>
        <v>0.21212121212121213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171</v>
      </c>
      <c r="Y222" s="778">
        <f t="shared" si="41"/>
        <v>172.8</v>
      </c>
      <c r="Z222" s="36">
        <f>IFERROR(IF(Y222=0,"",ROUNDUP(Y222/H222,0)*0.00902),"")</f>
        <v>0.28864000000000001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177.65</v>
      </c>
      <c r="BN222" s="64">
        <f t="shared" si="43"/>
        <v>179.52</v>
      </c>
      <c r="BO222" s="64">
        <f t="shared" si="44"/>
        <v>0.23989898989898989</v>
      </c>
      <c r="BP222" s="64">
        <f t="shared" si="45"/>
        <v>0.24242424242424243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22</v>
      </c>
      <c r="Y223" s="778">
        <f t="shared" si="41"/>
        <v>23.400000000000002</v>
      </c>
      <c r="Z223" s="36">
        <f>IFERROR(IF(Y223=0,"",ROUNDUP(Y223/H223,0)*0.00502),"")</f>
        <v>6.5259999999999999E-2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23.588888888888889</v>
      </c>
      <c r="BN223" s="64">
        <f t="shared" si="43"/>
        <v>25.090000000000003</v>
      </c>
      <c r="BO223" s="64">
        <f t="shared" si="44"/>
        <v>5.2231718898385564E-2</v>
      </c>
      <c r="BP223" s="64">
        <f t="shared" si="45"/>
        <v>5.5555555555555559E-2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22</v>
      </c>
      <c r="Y226" s="778">
        <f t="shared" si="41"/>
        <v>23.400000000000002</v>
      </c>
      <c r="Z226" s="36">
        <f>IFERROR(IF(Y226=0,"",ROUNDUP(Y226/H226,0)*0.00502),"")</f>
        <v>6.5259999999999999E-2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23.222222222222221</v>
      </c>
      <c r="BN226" s="64">
        <f t="shared" si="43"/>
        <v>24.7</v>
      </c>
      <c r="BO226" s="64">
        <f t="shared" si="44"/>
        <v>5.2231718898385564E-2</v>
      </c>
      <c r="BP226" s="64">
        <f t="shared" si="45"/>
        <v>5.5555555555555559E-2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83.333333333333343</v>
      </c>
      <c r="Y227" s="779">
        <f>IFERROR(Y219/H219,"0")+IFERROR(Y220/H220,"0")+IFERROR(Y221/H221,"0")+IFERROR(Y222/H222,"0")+IFERROR(Y223/H223,"0")+IFERROR(Y224/H224,"0")+IFERROR(Y225/H225,"0")+IFERROR(Y226/H226,"0")</f>
        <v>86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0.67171999999999998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362</v>
      </c>
      <c r="Y228" s="779">
        <f>IFERROR(SUM(Y219:Y226),"0")</f>
        <v>370.79999999999995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28</v>
      </c>
      <c r="Y231" s="778">
        <f t="shared" si="46"/>
        <v>31.2</v>
      </c>
      <c r="Z231" s="36">
        <f>IFERROR(IF(Y231=0,"",ROUNDUP(Y231/H231,0)*0.02175),"")</f>
        <v>8.6999999999999994E-2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30.024615384615387</v>
      </c>
      <c r="BN231" s="64">
        <f t="shared" si="48"/>
        <v>33.456000000000003</v>
      </c>
      <c r="BO231" s="64">
        <f t="shared" si="49"/>
        <v>6.4102564102564097E-2</v>
      </c>
      <c r="BP231" s="64">
        <f t="shared" si="50"/>
        <v>7.1428571428571425E-2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56</v>
      </c>
      <c r="Y233" s="778">
        <f t="shared" si="46"/>
        <v>60.899999999999991</v>
      </c>
      <c r="Z233" s="36">
        <f>IFERROR(IF(Y233=0,"",ROUNDUP(Y233/H233,0)*0.02175),"")</f>
        <v>0.15225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59.630344827586214</v>
      </c>
      <c r="BN233" s="64">
        <f t="shared" si="48"/>
        <v>64.847999999999985</v>
      </c>
      <c r="BO233" s="64">
        <f t="shared" si="49"/>
        <v>0.11494252873563218</v>
      </c>
      <c r="BP233" s="64">
        <f t="shared" si="50"/>
        <v>0.125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141</v>
      </c>
      <c r="Y234" s="778">
        <f t="shared" si="46"/>
        <v>141.6</v>
      </c>
      <c r="Z234" s="36">
        <f t="shared" ref="Z234:Z240" si="51">IFERROR(IF(Y234=0,"",ROUNDUP(Y234/H234,0)*0.00753),"")</f>
        <v>0.44427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158.03750000000002</v>
      </c>
      <c r="BN234" s="64">
        <f t="shared" si="48"/>
        <v>158.71</v>
      </c>
      <c r="BO234" s="64">
        <f t="shared" si="49"/>
        <v>0.3766025641025641</v>
      </c>
      <c r="BP234" s="64">
        <f t="shared" si="50"/>
        <v>0.37820512820512819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125</v>
      </c>
      <c r="Y236" s="778">
        <f t="shared" si="46"/>
        <v>127.19999999999999</v>
      </c>
      <c r="Z236" s="36">
        <f t="shared" si="51"/>
        <v>0.39909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139.16666666666669</v>
      </c>
      <c r="BN236" s="64">
        <f t="shared" si="48"/>
        <v>141.61600000000001</v>
      </c>
      <c r="BO236" s="64">
        <f t="shared" si="49"/>
        <v>0.33386752136752135</v>
      </c>
      <c r="BP236" s="64">
        <f t="shared" si="50"/>
        <v>0.33974358974358976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12</v>
      </c>
      <c r="Y237" s="778">
        <f t="shared" si="46"/>
        <v>12</v>
      </c>
      <c r="Z237" s="36">
        <f t="shared" si="51"/>
        <v>3.7650000000000003E-2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13.360000000000001</v>
      </c>
      <c r="BN237" s="64">
        <f t="shared" si="48"/>
        <v>13.360000000000001</v>
      </c>
      <c r="BO237" s="64">
        <f t="shared" si="49"/>
        <v>3.2051282051282048E-2</v>
      </c>
      <c r="BP237" s="64">
        <f t="shared" si="50"/>
        <v>3.2051282051282048E-2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90</v>
      </c>
      <c r="Y239" s="778">
        <f t="shared" si="46"/>
        <v>91.2</v>
      </c>
      <c r="Z239" s="36">
        <f t="shared" si="51"/>
        <v>0.28614000000000001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100.20000000000002</v>
      </c>
      <c r="BN239" s="64">
        <f t="shared" si="48"/>
        <v>101.53600000000002</v>
      </c>
      <c r="BO239" s="64">
        <f t="shared" si="49"/>
        <v>0.24038461538461536</v>
      </c>
      <c r="BP239" s="64">
        <f t="shared" si="50"/>
        <v>0.24358974358974358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5</v>
      </c>
      <c r="Y240" s="778">
        <f t="shared" si="46"/>
        <v>7.1999999999999993</v>
      </c>
      <c r="Z240" s="36">
        <f t="shared" si="51"/>
        <v>2.2589999999999999E-2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5.5791666666666675</v>
      </c>
      <c r="BN240" s="64">
        <f t="shared" si="48"/>
        <v>8.0339999999999989</v>
      </c>
      <c r="BO240" s="64">
        <f t="shared" si="49"/>
        <v>1.3354700854700856E-2</v>
      </c>
      <c r="BP240" s="64">
        <f t="shared" si="50"/>
        <v>1.9230769230769232E-2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165.44319186560568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169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1.4289900000000002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457</v>
      </c>
      <c r="Y242" s="779">
        <f>IFERROR(SUM(Y230:Y240),"0")</f>
        <v>471.29999999999995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153</v>
      </c>
      <c r="Y312" s="778">
        <f t="shared" si="67"/>
        <v>153.6</v>
      </c>
      <c r="Z312" s="36">
        <f>IFERROR(IF(Y312=0,"",ROUNDUP(Y312/H312,0)*0.00753),"")</f>
        <v>0.48192000000000002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165.75</v>
      </c>
      <c r="BN312" s="64">
        <f t="shared" si="69"/>
        <v>166.4</v>
      </c>
      <c r="BO312" s="64">
        <f t="shared" si="70"/>
        <v>0.40865384615384615</v>
      </c>
      <c r="BP312" s="64">
        <f t="shared" si="71"/>
        <v>0.41025641025641024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63.75</v>
      </c>
      <c r="Y314" s="779">
        <f>IFERROR(Y308/H308,"0")+IFERROR(Y309/H309,"0")+IFERROR(Y310/H310,"0")+IFERROR(Y311/H311,"0")+IFERROR(Y312/H312,"0")+IFERROR(Y313/H313,"0")</f>
        <v>64</v>
      </c>
      <c r="Z314" s="779">
        <f>IFERROR(IF(Z308="",0,Z308),"0")+IFERROR(IF(Z309="",0,Z309),"0")+IFERROR(IF(Z310="",0,Z310),"0")+IFERROR(IF(Z311="",0,Z311),"0")+IFERROR(IF(Z312="",0,Z312),"0")+IFERROR(IF(Z313="",0,Z313),"0")</f>
        <v>0.48192000000000002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153</v>
      </c>
      <c r="Y315" s="779">
        <f>IFERROR(SUM(Y308:Y313),"0")</f>
        <v>153.6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7</v>
      </c>
      <c r="Y362" s="778">
        <f t="shared" si="72"/>
        <v>10.8</v>
      </c>
      <c r="Z362" s="36">
        <f>IFERROR(IF(Y362=0,"",ROUNDUP(Y362/H362,0)*0.02175),"")</f>
        <v>2.1749999999999999E-2</v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7.31111111111111</v>
      </c>
      <c r="BN362" s="64">
        <f t="shared" si="74"/>
        <v>11.28</v>
      </c>
      <c r="BO362" s="64">
        <f t="shared" si="75"/>
        <v>1.1574074074074073E-2</v>
      </c>
      <c r="BP362" s="64">
        <f t="shared" si="76"/>
        <v>1.7857142857142856E-2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0.64814814814814814</v>
      </c>
      <c r="Y368" s="779">
        <f>IFERROR(Y359/H359,"0")+IFERROR(Y360/H360,"0")+IFERROR(Y361/H361,"0")+IFERROR(Y362/H362,"0")+IFERROR(Y363/H363,"0")+IFERROR(Y364/H364,"0")+IFERROR(Y365/H365,"0")+IFERROR(Y366/H366,"0")+IFERROR(Y367/H367,"0")</f>
        <v>1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2.1749999999999999E-2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7</v>
      </c>
      <c r="Y369" s="779">
        <f>IFERROR(SUM(Y359:Y367),"0")</f>
        <v>10.8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20</v>
      </c>
      <c r="Y388" s="778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21.446153846153852</v>
      </c>
      <c r="BN388" s="64">
        <f>IFERROR(Y388*I388/H388,"0")</f>
        <v>25.092000000000002</v>
      </c>
      <c r="BO388" s="64">
        <f>IFERROR(1/J388*(X388/H388),"0")</f>
        <v>4.5787545787545791E-2</v>
      </c>
      <c r="BP388" s="64">
        <f>IFERROR(1/J388*(Y388/H388),"0")</f>
        <v>5.3571428571428568E-2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35</v>
      </c>
      <c r="Y389" s="778">
        <f>IFERROR(IF(X389="",0,CEILING((X389/$H389),1)*$H389),"")</f>
        <v>42</v>
      </c>
      <c r="Z389" s="36">
        <f>IFERROR(IF(Y389=0,"",ROUNDUP(Y389/H389,0)*0.02175),"")</f>
        <v>0.10874999999999999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37.35</v>
      </c>
      <c r="BN389" s="64">
        <f>IFERROR(Y389*I389/H389,"0")</f>
        <v>44.82</v>
      </c>
      <c r="BO389" s="64">
        <f>IFERROR(1/J389*(X389/H389),"0")</f>
        <v>7.440476190476189E-2</v>
      </c>
      <c r="BP389" s="64">
        <f>IFERROR(1/J389*(Y389/H389),"0")</f>
        <v>8.9285714285714274E-2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6.7307692307692299</v>
      </c>
      <c r="Y390" s="779">
        <f>IFERROR(Y387/H387,"0")+IFERROR(Y388/H388,"0")+IFERROR(Y389/H389,"0")</f>
        <v>8</v>
      </c>
      <c r="Z390" s="779">
        <f>IFERROR(IF(Z387="",0,Z387),"0")+IFERROR(IF(Z388="",0,Z388),"0")+IFERROR(IF(Z389="",0,Z389),"0")</f>
        <v>0.17399999999999999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55</v>
      </c>
      <c r="Y391" s="779">
        <f>IFERROR(SUM(Y387:Y389),"0")</f>
        <v>65.400000000000006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7</v>
      </c>
      <c r="Y396" s="778">
        <f>IFERROR(IF(X396="",0,CEILING((X396/$H396),1)*$H396),"")</f>
        <v>7.6499999999999995</v>
      </c>
      <c r="Z396" s="36">
        <f>IFERROR(IF(Y396=0,"",ROUNDUP(Y396/H396,0)*0.00753),"")</f>
        <v>2.2589999999999999E-2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7.9607843137254912</v>
      </c>
      <c r="BN396" s="64">
        <f>IFERROR(Y396*I396/H396,"0")</f>
        <v>8.6999999999999993</v>
      </c>
      <c r="BO396" s="64">
        <f>IFERROR(1/J396*(X396/H396),"0")</f>
        <v>1.7596782302664656E-2</v>
      </c>
      <c r="BP396" s="64">
        <f>IFERROR(1/J396*(Y396/H396),"0")</f>
        <v>1.9230769230769232E-2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2.7450980392156863</v>
      </c>
      <c r="Y397" s="779">
        <f>IFERROR(Y393/H393,"0")+IFERROR(Y394/H394,"0")+IFERROR(Y395/H395,"0")+IFERROR(Y396/H396,"0")</f>
        <v>3</v>
      </c>
      <c r="Z397" s="779">
        <f>IFERROR(IF(Z393="",0,Z393),"0")+IFERROR(IF(Z394="",0,Z394),"0")+IFERROR(IF(Z395="",0,Z395),"0")+IFERROR(IF(Z396="",0,Z396),"0")</f>
        <v>2.2589999999999999E-2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7</v>
      </c>
      <c r="Y398" s="779">
        <f>IFERROR(SUM(Y393:Y396),"0")</f>
        <v>7.6499999999999995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642</v>
      </c>
      <c r="Y420" s="778">
        <f t="shared" si="82"/>
        <v>645</v>
      </c>
      <c r="Z420" s="36">
        <f>IFERROR(IF(Y420=0,"",ROUNDUP(Y420/H420,0)*0.02175),"")</f>
        <v>0.93524999999999991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662.54399999999998</v>
      </c>
      <c r="BN420" s="64">
        <f t="shared" si="84"/>
        <v>665.64</v>
      </c>
      <c r="BO420" s="64">
        <f t="shared" si="85"/>
        <v>0.89166666666666661</v>
      </c>
      <c r="BP420" s="64">
        <f t="shared" si="86"/>
        <v>0.89583333333333326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254</v>
      </c>
      <c r="Y422" s="778">
        <f t="shared" si="82"/>
        <v>255</v>
      </c>
      <c r="Z422" s="36">
        <f>IFERROR(IF(Y422=0,"",ROUNDUP(Y422/H422,0)*0.02175),"")</f>
        <v>0.36974999999999997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262.12799999999999</v>
      </c>
      <c r="BN422" s="64">
        <f t="shared" si="84"/>
        <v>263.16000000000003</v>
      </c>
      <c r="BO422" s="64">
        <f t="shared" si="85"/>
        <v>0.35277777777777775</v>
      </c>
      <c r="BP422" s="64">
        <f t="shared" si="86"/>
        <v>0.35416666666666663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200</v>
      </c>
      <c r="Y423" s="778">
        <f t="shared" si="82"/>
        <v>210</v>
      </c>
      <c r="Z423" s="36">
        <f>IFERROR(IF(Y423=0,"",ROUNDUP(Y423/H423,0)*0.02175),"")</f>
        <v>0.30449999999999999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206.4</v>
      </c>
      <c r="BN423" s="64">
        <f t="shared" si="84"/>
        <v>216.72</v>
      </c>
      <c r="BO423" s="64">
        <f t="shared" si="85"/>
        <v>0.27777777777777779</v>
      </c>
      <c r="BP423" s="64">
        <f t="shared" si="86"/>
        <v>0.29166666666666663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73.066666666666663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1.6094999999999999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1096</v>
      </c>
      <c r="Y431" s="779">
        <f>IFERROR(SUM(Y419:Y429),"0")</f>
        <v>1110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528</v>
      </c>
      <c r="Y433" s="778">
        <f>IFERROR(IF(X433="",0,CEILING((X433/$H433),1)*$H433),"")</f>
        <v>540</v>
      </c>
      <c r="Z433" s="36">
        <f>IFERROR(IF(Y433=0,"",ROUNDUP(Y433/H433,0)*0.02175),"")</f>
        <v>0.78299999999999992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544.89600000000007</v>
      </c>
      <c r="BN433" s="64">
        <f>IFERROR(Y433*I433/H433,"0")</f>
        <v>557.28000000000009</v>
      </c>
      <c r="BO433" s="64">
        <f>IFERROR(1/J433*(X433/H433),"0")</f>
        <v>0.73333333333333339</v>
      </c>
      <c r="BP433" s="64">
        <f>IFERROR(1/J433*(Y433/H433),"0")</f>
        <v>0.75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35.200000000000003</v>
      </c>
      <c r="Y435" s="779">
        <f>IFERROR(Y433/H433,"0")+IFERROR(Y434/H434,"0")</f>
        <v>36</v>
      </c>
      <c r="Z435" s="779">
        <f>IFERROR(IF(Z433="",0,Z433),"0")+IFERROR(IF(Z434="",0,Z434),"0")</f>
        <v>0.78299999999999992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528</v>
      </c>
      <c r="Y436" s="779">
        <f>IFERROR(SUM(Y433:Y434),"0")</f>
        <v>540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19</v>
      </c>
      <c r="Y440" s="778">
        <f>IFERROR(IF(X440="",0,CEILING((X440/$H440),1)*$H440),"")</f>
        <v>23.4</v>
      </c>
      <c r="Z440" s="36">
        <f>IFERROR(IF(Y440=0,"",ROUNDUP(Y440/H440,0)*0.02175),"")</f>
        <v>6.5250000000000002E-2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20.373846153846159</v>
      </c>
      <c r="BN440" s="64">
        <f>IFERROR(Y440*I440/H440,"0")</f>
        <v>25.092000000000002</v>
      </c>
      <c r="BO440" s="64">
        <f>IFERROR(1/J440*(X440/H440),"0")</f>
        <v>4.3498168498168503E-2</v>
      </c>
      <c r="BP440" s="64">
        <f>IFERROR(1/J440*(Y440/H440),"0")</f>
        <v>5.3571428571428568E-2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2.4358974358974361</v>
      </c>
      <c r="Y442" s="779">
        <f>IFERROR(Y438/H438,"0")+IFERROR(Y439/H439,"0")+IFERROR(Y440/H440,"0")+IFERROR(Y441/H441,"0")</f>
        <v>3</v>
      </c>
      <c r="Z442" s="779">
        <f>IFERROR(IF(Z438="",0,Z438),"0")+IFERROR(IF(Z439="",0,Z439),"0")+IFERROR(IF(Z440="",0,Z440),"0")+IFERROR(IF(Z441="",0,Z441),"0")</f>
        <v>6.5250000000000002E-2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19</v>
      </c>
      <c r="Y443" s="779">
        <f>IFERROR(SUM(Y438:Y441),"0")</f>
        <v>23.4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71</v>
      </c>
      <c r="Y445" s="778">
        <f>IFERROR(IF(X445="",0,CEILING((X445/$H445),1)*$H445),"")</f>
        <v>78</v>
      </c>
      <c r="Z445" s="36">
        <f>IFERROR(IF(Y445=0,"",ROUNDUP(Y445/H445,0)*0.02175),"")</f>
        <v>0.21749999999999997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76.133846153846164</v>
      </c>
      <c r="BN445" s="64">
        <f>IFERROR(Y445*I445/H445,"0")</f>
        <v>83.640000000000015</v>
      </c>
      <c r="BO445" s="64">
        <f>IFERROR(1/J445*(X445/H445),"0")</f>
        <v>0.16254578754578752</v>
      </c>
      <c r="BP445" s="64">
        <f>IFERROR(1/J445*(Y445/H445),"0")</f>
        <v>0.17857142857142855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9.1025641025641022</v>
      </c>
      <c r="Y448" s="779">
        <f>IFERROR(Y445/H445,"0")+IFERROR(Y446/H446,"0")+IFERROR(Y447/H447,"0")</f>
        <v>10</v>
      </c>
      <c r="Z448" s="779">
        <f>IFERROR(IF(Z445="",0,Z445),"0")+IFERROR(IF(Z446="",0,Z446),"0")+IFERROR(IF(Z447="",0,Z447),"0")</f>
        <v>0.21749999999999997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71</v>
      </c>
      <c r="Y449" s="779">
        <f>IFERROR(SUM(Y445:Y447),"0")</f>
        <v>78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341</v>
      </c>
      <c r="Y468" s="778">
        <f t="shared" ref="Y468:Y474" si="93">IFERROR(IF(X468="",0,CEILING((X468/$H468),1)*$H468),"")</f>
        <v>343.2</v>
      </c>
      <c r="Z468" s="36">
        <f>IFERROR(IF(Y468=0,"",ROUNDUP(Y468/H468,0)*0.02175),"")</f>
        <v>0.95699999999999996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365.65692307692314</v>
      </c>
      <c r="BN468" s="64">
        <f t="shared" ref="BN468:BN474" si="95">IFERROR(Y468*I468/H468,"0")</f>
        <v>368.01600000000002</v>
      </c>
      <c r="BO468" s="64">
        <f t="shared" ref="BO468:BO474" si="96">IFERROR(1/J468*(X468/H468),"0")</f>
        <v>0.78067765567765557</v>
      </c>
      <c r="BP468" s="64">
        <f t="shared" ref="BP468:BP474" si="97">IFERROR(1/J468*(Y468/H468),"0")</f>
        <v>0.7857142857142857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43.717948717948715</v>
      </c>
      <c r="Y475" s="779">
        <f>IFERROR(Y468/H468,"0")+IFERROR(Y469/H469,"0")+IFERROR(Y470/H470,"0")+IFERROR(Y471/H471,"0")+IFERROR(Y472/H472,"0")+IFERROR(Y473/H473,"0")+IFERROR(Y474/H474,"0")</f>
        <v>44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0.95699999999999996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341</v>
      </c>
      <c r="Y476" s="779">
        <f>IFERROR(SUM(Y468:Y474),"0")</f>
        <v>343.2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131</v>
      </c>
      <c r="Y525" s="778">
        <f>IFERROR(IF(X525="",0,CEILING((X525/$H525),1)*$H525),"")</f>
        <v>134.4</v>
      </c>
      <c r="Z525" s="36">
        <f>IFERROR(IF(Y525=0,"",ROUNDUP(Y525/H525,0)*0.00753),"")</f>
        <v>0.24096000000000001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138.1738095238095</v>
      </c>
      <c r="BN525" s="64">
        <f>IFERROR(Y525*I525/H525,"0")</f>
        <v>141.76</v>
      </c>
      <c r="BO525" s="64">
        <f>IFERROR(1/J525*(X525/H525),"0")</f>
        <v>0.19993894993894992</v>
      </c>
      <c r="BP525" s="64">
        <f>IFERROR(1/J525*(Y525/H525),"0")</f>
        <v>0.20512820512820512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31.19047619047619</v>
      </c>
      <c r="Y530" s="779">
        <f>IFERROR(Y525/H525,"0")+IFERROR(Y526/H526,"0")+IFERROR(Y527/H527,"0")+IFERROR(Y528/H528,"0")+IFERROR(Y529/H529,"0")</f>
        <v>32</v>
      </c>
      <c r="Z530" s="779">
        <f>IFERROR(IF(Z525="",0,Z525),"0")+IFERROR(IF(Z526="",0,Z526),"0")+IFERROR(IF(Z527="",0,Z527),"0")+IFERROR(IF(Z528="",0,Z528),"0")+IFERROR(IF(Z529="",0,Z529),"0")</f>
        <v>0.24096000000000001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131</v>
      </c>
      <c r="Y531" s="779">
        <f>IFERROR(SUM(Y525:Y529),"0")</f>
        <v>134.4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47</v>
      </c>
      <c r="Y556" s="778">
        <f t="shared" ref="Y556:Y566" si="104">IFERROR(IF(X556="",0,CEILING((X556/$H556),1)*$H556),"")</f>
        <v>47.52</v>
      </c>
      <c r="Z556" s="36">
        <f t="shared" ref="Z556:Z561" si="105">IFERROR(IF(Y556=0,"",ROUNDUP(Y556/H556,0)*0.01196),"")</f>
        <v>0.10764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50.204545454545446</v>
      </c>
      <c r="BN556" s="64">
        <f t="shared" ref="BN556:BN566" si="107">IFERROR(Y556*I556/H556,"0")</f>
        <v>50.760000000000005</v>
      </c>
      <c r="BO556" s="64">
        <f t="shared" ref="BO556:BO566" si="108">IFERROR(1/J556*(X556/H556),"0")</f>
        <v>8.559149184149184E-2</v>
      </c>
      <c r="BP556" s="64">
        <f t="shared" ref="BP556:BP566" si="109">IFERROR(1/J556*(Y556/H556),"0")</f>
        <v>8.6538461538461536E-2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19</v>
      </c>
      <c r="Y557" s="778">
        <f t="shared" si="104"/>
        <v>21.12</v>
      </c>
      <c r="Z557" s="36">
        <f t="shared" si="105"/>
        <v>4.7840000000000001E-2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20.295454545454543</v>
      </c>
      <c r="BN557" s="64">
        <f t="shared" si="107"/>
        <v>22.56</v>
      </c>
      <c r="BO557" s="64">
        <f t="shared" si="108"/>
        <v>3.4600815850815848E-2</v>
      </c>
      <c r="BP557" s="64">
        <f t="shared" si="109"/>
        <v>3.8461538461538464E-2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137</v>
      </c>
      <c r="Y559" s="778">
        <f t="shared" si="104"/>
        <v>137.28</v>
      </c>
      <c r="Z559" s="36">
        <f t="shared" si="105"/>
        <v>0.31096000000000001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146.34090909090907</v>
      </c>
      <c r="BN559" s="64">
        <f t="shared" si="107"/>
        <v>146.63999999999999</v>
      </c>
      <c r="BO559" s="64">
        <f t="shared" si="108"/>
        <v>0.24949009324009325</v>
      </c>
      <c r="BP559" s="64">
        <f t="shared" si="109"/>
        <v>0.25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38.446969696969695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39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0.46644000000000002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203</v>
      </c>
      <c r="Y568" s="779">
        <f>IFERROR(SUM(Y556:Y566),"0")</f>
        <v>205.92000000000002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75</v>
      </c>
      <c r="Y570" s="778">
        <f>IFERROR(IF(X570="",0,CEILING((X570/$H570),1)*$H570),"")</f>
        <v>79.2</v>
      </c>
      <c r="Z570" s="36">
        <f>IFERROR(IF(Y570=0,"",ROUNDUP(Y570/H570,0)*0.01196),"")</f>
        <v>0.1794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80.11363636363636</v>
      </c>
      <c r="BN570" s="64">
        <f>IFERROR(Y570*I570/H570,"0")</f>
        <v>84.6</v>
      </c>
      <c r="BO570" s="64">
        <f>IFERROR(1/J570*(X570/H570),"0")</f>
        <v>0.13658216783216784</v>
      </c>
      <c r="BP570" s="64">
        <f>IFERROR(1/J570*(Y570/H570),"0")</f>
        <v>0.14423076923076925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14.204545454545453</v>
      </c>
      <c r="Y573" s="779">
        <f>IFERROR(Y570/H570,"0")+IFERROR(Y571/H571,"0")+IFERROR(Y572/H572,"0")</f>
        <v>15</v>
      </c>
      <c r="Z573" s="779">
        <f>IFERROR(IF(Z570="",0,Z570),"0")+IFERROR(IF(Z571="",0,Z571),"0")+IFERROR(IF(Z572="",0,Z572),"0")</f>
        <v>0.1794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75</v>
      </c>
      <c r="Y574" s="779">
        <f>IFERROR(SUM(Y570:Y572),"0")</f>
        <v>79.2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66</v>
      </c>
      <c r="Y576" s="778">
        <f t="shared" ref="Y576:Y584" si="110">IFERROR(IF(X576="",0,CEILING((X576/$H576),1)*$H576),"")</f>
        <v>68.64</v>
      </c>
      <c r="Z576" s="36">
        <f>IFERROR(IF(Y576=0,"",ROUNDUP(Y576/H576,0)*0.01196),"")</f>
        <v>0.15548000000000001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70.499999999999986</v>
      </c>
      <c r="BN576" s="64">
        <f t="shared" ref="BN576:BN584" si="112">IFERROR(Y576*I576/H576,"0")</f>
        <v>73.319999999999993</v>
      </c>
      <c r="BO576" s="64">
        <f t="shared" ref="BO576:BO584" si="113">IFERROR(1/J576*(X576/H576),"0")</f>
        <v>0.1201923076923077</v>
      </c>
      <c r="BP576" s="64">
        <f t="shared" ref="BP576:BP584" si="114">IFERROR(1/J576*(Y576/H576),"0")</f>
        <v>0.125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79</v>
      </c>
      <c r="Y577" s="778">
        <f t="shared" si="110"/>
        <v>79.2</v>
      </c>
      <c r="Z577" s="36">
        <f>IFERROR(IF(Y577=0,"",ROUNDUP(Y577/H577,0)*0.01196),"")</f>
        <v>0.1794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84.386363636363626</v>
      </c>
      <c r="BN577" s="64">
        <f t="shared" si="112"/>
        <v>84.6</v>
      </c>
      <c r="BO577" s="64">
        <f t="shared" si="113"/>
        <v>0.14386655011655011</v>
      </c>
      <c r="BP577" s="64">
        <f t="shared" si="114"/>
        <v>0.14423076923076925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119</v>
      </c>
      <c r="Y578" s="778">
        <f t="shared" si="110"/>
        <v>121.44000000000001</v>
      </c>
      <c r="Z578" s="36">
        <f>IFERROR(IF(Y578=0,"",ROUNDUP(Y578/H578,0)*0.01196),"")</f>
        <v>0.27507999999999999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127.11363636363635</v>
      </c>
      <c r="BN578" s="64">
        <f t="shared" si="112"/>
        <v>129.72</v>
      </c>
      <c r="BO578" s="64">
        <f t="shared" si="113"/>
        <v>0.21671037296037296</v>
      </c>
      <c r="BP578" s="64">
        <f t="shared" si="114"/>
        <v>0.22115384615384617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50</v>
      </c>
      <c r="Y585" s="779">
        <f>IFERROR(Y576/H576,"0")+IFERROR(Y577/H577,"0")+IFERROR(Y578/H578,"0")+IFERROR(Y579/H579,"0")+IFERROR(Y580/H580,"0")+IFERROR(Y581/H581,"0")+IFERROR(Y582/H582,"0")+IFERROR(Y583/H583,"0")+IFERROR(Y584/H584,"0")</f>
        <v>51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0.60996000000000006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264</v>
      </c>
      <c r="Y586" s="779">
        <f>IFERROR(SUM(Y576:Y584),"0")</f>
        <v>269.28000000000003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67</v>
      </c>
      <c r="Y628" s="778">
        <f t="shared" ref="Y628:Y635" si="125">IFERROR(IF(X628="",0,CEILING((X628/$H628),1)*$H628),"")</f>
        <v>70.2</v>
      </c>
      <c r="Z628" s="36">
        <f>IFERROR(IF(Y628=0,"",ROUNDUP(Y628/H628,0)*0.02175),"")</f>
        <v>0.19574999999999998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71.844615384615395</v>
      </c>
      <c r="BN628" s="64">
        <f t="shared" ref="BN628:BN635" si="127">IFERROR(Y628*I628/H628,"0")</f>
        <v>75.27600000000001</v>
      </c>
      <c r="BO628" s="64">
        <f t="shared" ref="BO628:BO635" si="128">IFERROR(1/J628*(X628/H628),"0")</f>
        <v>0.15338827838827837</v>
      </c>
      <c r="BP628" s="64">
        <f t="shared" ref="BP628:BP635" si="129">IFERROR(1/J628*(Y628/H628),"0")</f>
        <v>0.1607142857142857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8.5897435897435894</v>
      </c>
      <c r="Y636" s="779">
        <f>IFERROR(Y628/H628,"0")+IFERROR(Y629/H629,"0")+IFERROR(Y630/H630,"0")+IFERROR(Y631/H631,"0")+IFERROR(Y632/H632,"0")+IFERROR(Y633/H633,"0")+IFERROR(Y634/H634,"0")+IFERROR(Y635/H635,"0")</f>
        <v>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0.19574999999999998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67</v>
      </c>
      <c r="Y637" s="779">
        <f>IFERROR(SUM(Y628:Y635),"0")</f>
        <v>70.2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4762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4907.6699999999992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5027.7904374626196</v>
      </c>
      <c r="Y664" s="779">
        <f>IFERROR(SUM(BN22:BN660),"0")</f>
        <v>5181.7780000000012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5252.7904374626196</v>
      </c>
      <c r="Y666" s="779">
        <f>GrossWeightTotalR+PalletQtyTotalR*25</f>
        <v>5406.7780000000012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805.5190128855445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829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10.165089999999999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108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30.400000000000002</v>
      </c>
      <c r="E673" s="46">
        <f>IFERROR(Y110*1,"0")+IFERROR(Y111*1,"0")+IFERROR(Y112*1,"0")+IFERROR(Y116*1,"0")+IFERROR(Y117*1,"0")+IFERROR(Y118*1,"0")+IFERROR(Y119*1,"0")+IFERROR(Y120*1,"0")+IFERROR(Y121*1,"0")</f>
        <v>229.20000000000002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206.29999999999998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42</v>
      </c>
      <c r="I673" s="46">
        <f>IFERROR(Y193*1,"0")+IFERROR(Y197*1,"0")+IFERROR(Y198*1,"0")+IFERROR(Y199*1,"0")+IFERROR(Y200*1,"0")+IFERROR(Y201*1,"0")+IFERROR(Y202*1,"0")+IFERROR(Y203*1,"0")+IFERROR(Y204*1,"0")</f>
        <v>358.62000000000006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842.09999999999991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153.6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83.850000000000009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1751.4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343.2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134.4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554.4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70.2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1 096,00"/>
        <filter val="1,11"/>
        <filter val="10,36"/>
        <filter val="104,00"/>
        <filter val="11,11"/>
        <filter val="116,00"/>
        <filter val="119,00"/>
        <filter val="12,00"/>
        <filter val="12,59"/>
        <filter val="120,00"/>
        <filter val="125,00"/>
        <filter val="131,00"/>
        <filter val="137,00"/>
        <filter val="14,20"/>
        <filter val="141,00"/>
        <filter val="147,00"/>
        <filter val="153,00"/>
        <filter val="16,00"/>
        <filter val="165,44"/>
        <filter val="171,00"/>
        <filter val="18,74"/>
        <filter val="19,00"/>
        <filter val="2,00"/>
        <filter val="2,44"/>
        <filter val="2,75"/>
        <filter val="20,00"/>
        <filter val="200,00"/>
        <filter val="203,00"/>
        <filter val="22,00"/>
        <filter val="23,00"/>
        <filter val="254,00"/>
        <filter val="264,00"/>
        <filter val="28,00"/>
        <filter val="3,54"/>
        <filter val="31,00"/>
        <filter val="31,19"/>
        <filter val="32,00"/>
        <filter val="34,00"/>
        <filter val="341,00"/>
        <filter val="344,00"/>
        <filter val="35,00"/>
        <filter val="35,20"/>
        <filter val="362,00"/>
        <filter val="38,00"/>
        <filter val="38,45"/>
        <filter val="4 762,00"/>
        <filter val="4,00"/>
        <filter val="42,00"/>
        <filter val="43,72"/>
        <filter val="457,00"/>
        <filter val="47,00"/>
        <filter val="5 027,79"/>
        <filter val="5 252,79"/>
        <filter val="5,00"/>
        <filter val="5,19"/>
        <filter val="50,00"/>
        <filter val="528,00"/>
        <filter val="55,00"/>
        <filter val="56,00"/>
        <filter val="6,73"/>
        <filter val="61,00"/>
        <filter val="63,75"/>
        <filter val="642,00"/>
        <filter val="66,00"/>
        <filter val="67,00"/>
        <filter val="7,00"/>
        <filter val="71,00"/>
        <filter val="73,07"/>
        <filter val="75,00"/>
        <filter val="79,00"/>
        <filter val="8,59"/>
        <filter val="805,52"/>
        <filter val="83,33"/>
        <filter val="89,00"/>
        <filter val="9"/>
        <filter val="9,10"/>
        <filter val="9,63"/>
        <filter val="90,00"/>
        <filter val="92,00"/>
        <filter val="95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