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0F12889-B9AF-4A67-876D-890490382C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Y513" i="1" s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O502" i="1"/>
  <c r="BM502" i="1"/>
  <c r="Y502" i="1"/>
  <c r="P502" i="1"/>
  <c r="BO501" i="1"/>
  <c r="BM501" i="1"/>
  <c r="Y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O487" i="1"/>
  <c r="BM487" i="1"/>
  <c r="Y487" i="1"/>
  <c r="Z487" i="1" s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6" i="1"/>
  <c r="X185" i="1"/>
  <c r="BO184" i="1"/>
  <c r="BM184" i="1"/>
  <c r="Y184" i="1"/>
  <c r="BP184" i="1" s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80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X121" i="1"/>
  <c r="X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X61" i="1"/>
  <c r="X60" i="1"/>
  <c r="BO59" i="1"/>
  <c r="BM59" i="1"/>
  <c r="Y59" i="1"/>
  <c r="BP59" i="1" s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X662" i="1" s="1"/>
  <c r="Y22" i="1"/>
  <c r="Y23" i="1" s="1"/>
  <c r="P22" i="1"/>
  <c r="H10" i="1"/>
  <c r="A9" i="1"/>
  <c r="A10" i="1" s="1"/>
  <c r="D7" i="1"/>
  <c r="Q6" i="1"/>
  <c r="P2" i="1"/>
  <c r="Y353" i="1" l="1"/>
  <c r="Y352" i="1"/>
  <c r="BP351" i="1"/>
  <c r="BN351" i="1"/>
  <c r="Z351" i="1"/>
  <c r="Z352" i="1" s="1"/>
  <c r="BP356" i="1"/>
  <c r="BN356" i="1"/>
  <c r="Z356" i="1"/>
  <c r="BP378" i="1"/>
  <c r="BN378" i="1"/>
  <c r="Z378" i="1"/>
  <c r="BP419" i="1"/>
  <c r="BN419" i="1"/>
  <c r="Z419" i="1"/>
  <c r="Y442" i="1"/>
  <c r="Y441" i="1"/>
  <c r="BP440" i="1"/>
  <c r="BN440" i="1"/>
  <c r="Z440" i="1"/>
  <c r="Z441" i="1" s="1"/>
  <c r="BP445" i="1"/>
  <c r="BN445" i="1"/>
  <c r="Z445" i="1"/>
  <c r="BP486" i="1"/>
  <c r="BN486" i="1"/>
  <c r="Z486" i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75" i="1"/>
  <c r="BN575" i="1"/>
  <c r="Z575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X661" i="1"/>
  <c r="Y37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Z64" i="1"/>
  <c r="BN64" i="1"/>
  <c r="Z77" i="1"/>
  <c r="BN77" i="1"/>
  <c r="Z87" i="1"/>
  <c r="BN87" i="1"/>
  <c r="Y99" i="1"/>
  <c r="Z101" i="1"/>
  <c r="BN101" i="1"/>
  <c r="Z114" i="1"/>
  <c r="BN114" i="1"/>
  <c r="Z126" i="1"/>
  <c r="BN126" i="1"/>
  <c r="Z140" i="1"/>
  <c r="BN140" i="1"/>
  <c r="Z155" i="1"/>
  <c r="BN155" i="1"/>
  <c r="Z178" i="1"/>
  <c r="BN178" i="1"/>
  <c r="Z198" i="1"/>
  <c r="BN198" i="1"/>
  <c r="Z217" i="1"/>
  <c r="BN217" i="1"/>
  <c r="Z227" i="1"/>
  <c r="BN227" i="1"/>
  <c r="Z235" i="1"/>
  <c r="BN235" i="1"/>
  <c r="Z245" i="1"/>
  <c r="BN245" i="1"/>
  <c r="Z251" i="1"/>
  <c r="BN251" i="1"/>
  <c r="Z262" i="1"/>
  <c r="BN262" i="1"/>
  <c r="Z270" i="1"/>
  <c r="BN270" i="1"/>
  <c r="Z287" i="1"/>
  <c r="BN287" i="1"/>
  <c r="Z310" i="1"/>
  <c r="BN310" i="1"/>
  <c r="BP347" i="1"/>
  <c r="BN347" i="1"/>
  <c r="BP364" i="1"/>
  <c r="BN364" i="1"/>
  <c r="Z364" i="1"/>
  <c r="BP392" i="1"/>
  <c r="BN392" i="1"/>
  <c r="Z392" i="1"/>
  <c r="BP431" i="1"/>
  <c r="BN431" i="1"/>
  <c r="Z431" i="1"/>
  <c r="BP457" i="1"/>
  <c r="BN457" i="1"/>
  <c r="Z457" i="1"/>
  <c r="BP463" i="1"/>
  <c r="BN463" i="1"/>
  <c r="Z463" i="1"/>
  <c r="BP559" i="1"/>
  <c r="BN559" i="1"/>
  <c r="Z559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J9" i="1"/>
  <c r="BP299" i="1"/>
  <c r="BN299" i="1"/>
  <c r="Z299" i="1"/>
  <c r="R671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2" i="1"/>
  <c r="BN362" i="1"/>
  <c r="Z362" i="1"/>
  <c r="BP376" i="1"/>
  <c r="BN376" i="1"/>
  <c r="Z376" i="1"/>
  <c r="BP386" i="1"/>
  <c r="BN386" i="1"/>
  <c r="Z386" i="1"/>
  <c r="BP417" i="1"/>
  <c r="BN417" i="1"/>
  <c r="Z417" i="1"/>
  <c r="BP425" i="1"/>
  <c r="BN425" i="1"/>
  <c r="Z425" i="1"/>
  <c r="BP451" i="1"/>
  <c r="BN451" i="1"/>
  <c r="Z451" i="1"/>
  <c r="BP480" i="1"/>
  <c r="BN480" i="1"/>
  <c r="Z480" i="1"/>
  <c r="BP484" i="1"/>
  <c r="BN484" i="1"/>
  <c r="Z484" i="1"/>
  <c r="F9" i="1"/>
  <c r="F10" i="1"/>
  <c r="Z22" i="1"/>
  <c r="Z23" i="1" s="1"/>
  <c r="BN22" i="1"/>
  <c r="BP22" i="1"/>
  <c r="Z26" i="1"/>
  <c r="BN26" i="1"/>
  <c r="BP26" i="1"/>
  <c r="Z35" i="1"/>
  <c r="BN35" i="1"/>
  <c r="Z51" i="1"/>
  <c r="BN51" i="1"/>
  <c r="Z59" i="1"/>
  <c r="BN59" i="1"/>
  <c r="Z66" i="1"/>
  <c r="BN66" i="1"/>
  <c r="Z71" i="1"/>
  <c r="BN71" i="1"/>
  <c r="Y81" i="1"/>
  <c r="Z79" i="1"/>
  <c r="BN79" i="1"/>
  <c r="Y89" i="1"/>
  <c r="Z85" i="1"/>
  <c r="BN85" i="1"/>
  <c r="Z93" i="1"/>
  <c r="BN93" i="1"/>
  <c r="Z97" i="1"/>
  <c r="BN97" i="1"/>
  <c r="Y105" i="1"/>
  <c r="Z103" i="1"/>
  <c r="BN103" i="1"/>
  <c r="Z110" i="1"/>
  <c r="BN110" i="1"/>
  <c r="Y121" i="1"/>
  <c r="Z116" i="1"/>
  <c r="BN116" i="1"/>
  <c r="Z124" i="1"/>
  <c r="BN124" i="1"/>
  <c r="Z128" i="1"/>
  <c r="BN128" i="1"/>
  <c r="Y136" i="1"/>
  <c r="Z134" i="1"/>
  <c r="BN134" i="1"/>
  <c r="Y146" i="1"/>
  <c r="Z142" i="1"/>
  <c r="BN142" i="1"/>
  <c r="Z150" i="1"/>
  <c r="BN150" i="1"/>
  <c r="Z161" i="1"/>
  <c r="BN161" i="1"/>
  <c r="Y167" i="1"/>
  <c r="Z176" i="1"/>
  <c r="BN176" i="1"/>
  <c r="Z184" i="1"/>
  <c r="BN184" i="1"/>
  <c r="Y202" i="1"/>
  <c r="Z196" i="1"/>
  <c r="BN196" i="1"/>
  <c r="Z200" i="1"/>
  <c r="BN200" i="1"/>
  <c r="J671" i="1"/>
  <c r="Z211" i="1"/>
  <c r="BN211" i="1"/>
  <c r="BP211" i="1"/>
  <c r="Y225" i="1"/>
  <c r="Z219" i="1"/>
  <c r="BN219" i="1"/>
  <c r="Z223" i="1"/>
  <c r="BN223" i="1"/>
  <c r="Y239" i="1"/>
  <c r="Z229" i="1"/>
  <c r="BN229" i="1"/>
  <c r="Z233" i="1"/>
  <c r="BN233" i="1"/>
  <c r="Z237" i="1"/>
  <c r="BN237" i="1"/>
  <c r="Z243" i="1"/>
  <c r="BN243" i="1"/>
  <c r="Z253" i="1"/>
  <c r="BN253" i="1"/>
  <c r="Z257" i="1"/>
  <c r="BN257" i="1"/>
  <c r="Z264" i="1"/>
  <c r="BN264" i="1"/>
  <c r="Z268" i="1"/>
  <c r="BN268" i="1"/>
  <c r="Z274" i="1"/>
  <c r="Z275" i="1" s="1"/>
  <c r="BN274" i="1"/>
  <c r="BP274" i="1"/>
  <c r="Y275" i="1"/>
  <c r="Z279" i="1"/>
  <c r="BN279" i="1"/>
  <c r="Z283" i="1"/>
  <c r="BN283" i="1"/>
  <c r="BP285" i="1"/>
  <c r="BN285" i="1"/>
  <c r="Z285" i="1"/>
  <c r="BP308" i="1"/>
  <c r="BN308" i="1"/>
  <c r="Z308" i="1"/>
  <c r="BP358" i="1"/>
  <c r="BN358" i="1"/>
  <c r="Z358" i="1"/>
  <c r="BP368" i="1"/>
  <c r="BN368" i="1"/>
  <c r="Z368" i="1"/>
  <c r="BP380" i="1"/>
  <c r="BN380" i="1"/>
  <c r="Z380" i="1"/>
  <c r="BP398" i="1"/>
  <c r="BN398" i="1"/>
  <c r="Z398" i="1"/>
  <c r="BP421" i="1"/>
  <c r="BN421" i="1"/>
  <c r="Z421" i="1"/>
  <c r="BP447" i="1"/>
  <c r="BN447" i="1"/>
  <c r="Z447" i="1"/>
  <c r="BP465" i="1"/>
  <c r="BN465" i="1"/>
  <c r="Z465" i="1"/>
  <c r="BP481" i="1"/>
  <c r="BN481" i="1"/>
  <c r="Z481" i="1"/>
  <c r="BP492" i="1"/>
  <c r="BN492" i="1"/>
  <c r="Z492" i="1"/>
  <c r="BP502" i="1"/>
  <c r="BN502" i="1"/>
  <c r="Z502" i="1"/>
  <c r="BP522" i="1"/>
  <c r="BN522" i="1"/>
  <c r="Z522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BP487" i="1"/>
  <c r="BN487" i="1"/>
  <c r="BP491" i="1"/>
  <c r="BN491" i="1"/>
  <c r="Z491" i="1"/>
  <c r="BP499" i="1"/>
  <c r="BN499" i="1"/>
  <c r="Z499" i="1"/>
  <c r="BP512" i="1"/>
  <c r="BN512" i="1"/>
  <c r="Z512" i="1"/>
  <c r="Y519" i="1"/>
  <c r="Y518" i="1"/>
  <c r="BP517" i="1"/>
  <c r="BN517" i="1"/>
  <c r="Z517" i="1"/>
  <c r="Z518" i="1" s="1"/>
  <c r="BP521" i="1"/>
  <c r="BN521" i="1"/>
  <c r="Z521" i="1"/>
  <c r="BP527" i="1"/>
  <c r="BN527" i="1"/>
  <c r="Z527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Y508" i="1"/>
  <c r="Y36" i="1"/>
  <c r="Y60" i="1"/>
  <c r="Y74" i="1"/>
  <c r="Y104" i="1"/>
  <c r="Y56" i="1"/>
  <c r="Y80" i="1"/>
  <c r="Y90" i="1"/>
  <c r="Y98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Z387" i="1" s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Y412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432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1" i="1"/>
  <c r="BN501" i="1"/>
  <c r="Z501" i="1"/>
  <c r="I671" i="1"/>
  <c r="H9" i="1"/>
  <c r="B671" i="1"/>
  <c r="X663" i="1"/>
  <c r="X664" i="1" s="1"/>
  <c r="X665" i="1"/>
  <c r="Y24" i="1"/>
  <c r="Z27" i="1"/>
  <c r="BN27" i="1"/>
  <c r="Z31" i="1"/>
  <c r="BN31" i="1"/>
  <c r="Z32" i="1"/>
  <c r="BN32" i="1"/>
  <c r="Z34" i="1"/>
  <c r="BN34" i="1"/>
  <c r="C671" i="1"/>
  <c r="Z50" i="1"/>
  <c r="BN50" i="1"/>
  <c r="Z52" i="1"/>
  <c r="BN52" i="1"/>
  <c r="Z54" i="1"/>
  <c r="BN54" i="1"/>
  <c r="Y55" i="1"/>
  <c r="Z58" i="1"/>
  <c r="Z60" i="1" s="1"/>
  <c r="BN58" i="1"/>
  <c r="BP58" i="1"/>
  <c r="D671" i="1"/>
  <c r="Z65" i="1"/>
  <c r="BN65" i="1"/>
  <c r="Z67" i="1"/>
  <c r="BN67" i="1"/>
  <c r="Z70" i="1"/>
  <c r="BN70" i="1"/>
  <c r="Z72" i="1"/>
  <c r="BN72" i="1"/>
  <c r="Y73" i="1"/>
  <c r="Z76" i="1"/>
  <c r="Z80" i="1" s="1"/>
  <c r="BN76" i="1"/>
  <c r="BP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Z104" i="1" s="1"/>
  <c r="BN102" i="1"/>
  <c r="E671" i="1"/>
  <c r="Z109" i="1"/>
  <c r="BN109" i="1"/>
  <c r="Y112" i="1"/>
  <c r="Z115" i="1"/>
  <c r="BN115" i="1"/>
  <c r="Z117" i="1"/>
  <c r="BN117" i="1"/>
  <c r="F671" i="1"/>
  <c r="Z125" i="1"/>
  <c r="BN125" i="1"/>
  <c r="Z127" i="1"/>
  <c r="BN127" i="1"/>
  <c r="Y130" i="1"/>
  <c r="Z133" i="1"/>
  <c r="BN133" i="1"/>
  <c r="Z135" i="1"/>
  <c r="BN135" i="1"/>
  <c r="Z139" i="1"/>
  <c r="Z146" i="1" s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BN212" i="1"/>
  <c r="Z216" i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Y246" i="1"/>
  <c r="Z242" i="1"/>
  <c r="BN242" i="1"/>
  <c r="Z244" i="1"/>
  <c r="BN244" i="1"/>
  <c r="Y247" i="1"/>
  <c r="K671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8" i="1"/>
  <c r="Y387" i="1"/>
  <c r="Y394" i="1"/>
  <c r="Y395" i="1"/>
  <c r="BP390" i="1"/>
  <c r="BN390" i="1"/>
  <c r="Z390" i="1"/>
  <c r="BP393" i="1"/>
  <c r="BN393" i="1"/>
  <c r="Z39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BP523" i="1"/>
  <c r="BN523" i="1"/>
  <c r="Z523" i="1"/>
  <c r="Y528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Y400" i="1"/>
  <c r="BP397" i="1"/>
  <c r="BN397" i="1"/>
  <c r="Z397" i="1"/>
  <c r="BP410" i="1"/>
  <c r="BN410" i="1"/>
  <c r="Z410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Z437" i="1" s="1"/>
  <c r="BP448" i="1"/>
  <c r="BN448" i="1"/>
  <c r="Z448" i="1"/>
  <c r="Z453" i="1" s="1"/>
  <c r="BP452" i="1"/>
  <c r="BN452" i="1"/>
  <c r="Z452" i="1"/>
  <c r="Y459" i="1"/>
  <c r="BP456" i="1"/>
  <c r="BN456" i="1"/>
  <c r="Z456" i="1"/>
  <c r="BP462" i="1"/>
  <c r="BN462" i="1"/>
  <c r="Z462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Y504" i="1"/>
  <c r="BP479" i="1"/>
  <c r="BN479" i="1"/>
  <c r="Z479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3" i="1"/>
  <c r="BP507" i="1"/>
  <c r="BN507" i="1"/>
  <c r="Z507" i="1"/>
  <c r="Z508" i="1" s="1"/>
  <c r="Y509" i="1"/>
  <c r="Y514" i="1"/>
  <c r="BP511" i="1"/>
  <c r="BN511" i="1"/>
  <c r="Z511" i="1"/>
  <c r="Z513" i="1" s="1"/>
  <c r="Y529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623" i="1" l="1"/>
  <c r="Z458" i="1"/>
  <c r="Z583" i="1"/>
  <c r="Z544" i="1"/>
  <c r="Z289" i="1"/>
  <c r="Z238" i="1"/>
  <c r="Z136" i="1"/>
  <c r="Z120" i="1"/>
  <c r="Z55" i="1"/>
  <c r="Y662" i="1"/>
  <c r="Z372" i="1"/>
  <c r="Y665" i="1"/>
  <c r="Z528" i="1"/>
  <c r="Z400" i="1"/>
  <c r="Z394" i="1"/>
  <c r="Z381" i="1"/>
  <c r="Z365" i="1"/>
  <c r="Z338" i="1"/>
  <c r="Z271" i="1"/>
  <c r="Z246" i="1"/>
  <c r="Z213" i="1"/>
  <c r="Z202" i="1"/>
  <c r="Z129" i="1"/>
  <c r="Z111" i="1"/>
  <c r="Z89" i="1"/>
  <c r="Z73" i="1"/>
  <c r="Y663" i="1"/>
  <c r="Z36" i="1"/>
  <c r="Z641" i="1"/>
  <c r="Z606" i="1"/>
  <c r="Z613" i="1"/>
  <c r="Z565" i="1"/>
  <c r="Z503" i="1"/>
  <c r="Z427" i="1"/>
  <c r="Z571" i="1"/>
  <c r="Z466" i="1"/>
  <c r="Z224" i="1"/>
  <c r="Z180" i="1"/>
  <c r="Z98" i="1"/>
  <c r="Z411" i="1"/>
  <c r="Z634" i="1"/>
  <c r="Z647" i="1"/>
  <c r="Z594" i="1"/>
  <c r="Y661" i="1"/>
  <c r="Z311" i="1"/>
  <c r="Z666" i="1" l="1"/>
  <c r="Y664" i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<sst xmlns="http://schemas.openxmlformats.org/spreadsheetml/2006/main" count="3121" uniqueCount="1075">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</sst>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199" sqref="AA199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6" t="s">
        <v>8</v>
      </c>
      <c r="B5" s="811"/>
      <c r="C5" s="812"/>
      <c r="D5" s="869"/>
      <c r="E5" s="870"/>
      <c r="F5" s="1159" t="s">
        <v>9</v>
      </c>
      <c r="G5" s="812"/>
      <c r="H5" s="869" t="s">
        <v>1074</v>
      </c>
      <c r="I5" s="1084"/>
      <c r="J5" s="1084"/>
      <c r="K5" s="1084"/>
      <c r="L5" s="1084"/>
      <c r="M5" s="870"/>
      <c r="N5" s="58"/>
      <c r="P5" s="24" t="s">
        <v>10</v>
      </c>
      <c r="Q5" s="1174">
        <v>45634</v>
      </c>
      <c r="R5" s="914"/>
      <c r="T5" s="968" t="s">
        <v>11</v>
      </c>
      <c r="U5" s="969"/>
      <c r="V5" s="972" t="s">
        <v>12</v>
      </c>
      <c r="W5" s="914"/>
      <c r="AB5" s="51"/>
      <c r="AC5" s="51"/>
      <c r="AD5" s="51"/>
      <c r="AE5" s="51"/>
    </row>
    <row r="6" spans="1:32" s="767" customFormat="1" ht="24" customHeight="1" x14ac:dyDescent="0.2">
      <c r="A6" s="916" t="s">
        <v>13</v>
      </c>
      <c r="B6" s="811"/>
      <c r="C6" s="812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14"/>
      <c r="N6" s="59"/>
      <c r="P6" s="24" t="s">
        <v>15</v>
      </c>
      <c r="Q6" s="1183" t="str">
        <f>IF(Q5=0," ",CHOOSE(WEEKDAY(Q5,2),"Понедельник","Вторник","Среда","Четверг","Пятница","Суббота","Воскресенье"))</f>
        <v>Воскресенье</v>
      </c>
      <c r="R6" s="778"/>
      <c r="T6" s="978" t="s">
        <v>16</v>
      </c>
      <c r="U6" s="969"/>
      <c r="V6" s="1063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4"/>
      <c r="W7" s="1065"/>
      <c r="AB7" s="51"/>
      <c r="AC7" s="51"/>
      <c r="AD7" s="51"/>
      <c r="AE7" s="51"/>
    </row>
    <row r="8" spans="1:32" s="767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5">
        <v>0.625</v>
      </c>
      <c r="R8" s="838"/>
      <c r="T8" s="786"/>
      <c r="U8" s="969"/>
      <c r="V8" s="1064"/>
      <c r="W8" s="1065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9"/>
      <c r="R9" s="910"/>
      <c r="T9" s="786"/>
      <c r="U9" s="969"/>
      <c r="V9" s="1066"/>
      <c r="W9" s="1067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3"/>
      <c r="R11" s="914"/>
      <c r="U11" s="24" t="s">
        <v>27</v>
      </c>
      <c r="V11" s="1114" t="s">
        <v>28</v>
      </c>
      <c r="W11" s="910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50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5"/>
      <c r="R12" s="838"/>
      <c r="S12" s="23"/>
      <c r="U12" s="24"/>
      <c r="V12" s="814"/>
      <c r="W12" s="786"/>
      <c r="AB12" s="51"/>
      <c r="AC12" s="51"/>
      <c r="AD12" s="51"/>
      <c r="AE12" s="51"/>
    </row>
    <row r="13" spans="1:32" s="767" customFormat="1" ht="23.25" customHeight="1" x14ac:dyDescent="0.2">
      <c r="A13" s="950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4"/>
      <c r="R13" s="9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50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10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4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35" t="s">
        <v>38</v>
      </c>
      <c r="D17" s="825" t="s">
        <v>39</v>
      </c>
      <c r="E17" s="888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7"/>
      <c r="R17" s="887"/>
      <c r="S17" s="887"/>
      <c r="T17" s="888"/>
      <c r="U17" s="1211" t="s">
        <v>51</v>
      </c>
      <c r="V17" s="812"/>
      <c r="W17" s="825" t="s">
        <v>52</v>
      </c>
      <c r="X17" s="825" t="s">
        <v>53</v>
      </c>
      <c r="Y17" s="1209" t="s">
        <v>54</v>
      </c>
      <c r="Z17" s="1081" t="s">
        <v>55</v>
      </c>
      <c r="AA17" s="1053" t="s">
        <v>56</v>
      </c>
      <c r="AB17" s="1053" t="s">
        <v>57</v>
      </c>
      <c r="AC17" s="1053" t="s">
        <v>58</v>
      </c>
      <c r="AD17" s="1053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89"/>
      <c r="E18" s="89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89"/>
      <c r="Q18" s="890"/>
      <c r="R18" s="890"/>
      <c r="S18" s="890"/>
      <c r="T18" s="891"/>
      <c r="U18" s="67" t="s">
        <v>61</v>
      </c>
      <c r="V18" s="67" t="s">
        <v>62</v>
      </c>
      <c r="W18" s="826"/>
      <c r="X18" s="826"/>
      <c r="Y18" s="1210"/>
      <c r="Z18" s="1082"/>
      <c r="AA18" s="1054"/>
      <c r="AB18" s="1054"/>
      <c r="AC18" s="1054"/>
      <c r="AD18" s="1156"/>
      <c r="AE18" s="1157"/>
      <c r="AF18" s="1158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801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8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3" t="s">
        <v>116</v>
      </c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844"/>
      <c r="M46" s="844"/>
      <c r="N46" s="844"/>
      <c r="O46" s="844"/>
      <c r="P46" s="844"/>
      <c r="Q46" s="844"/>
      <c r="R46" s="844"/>
      <c r="S46" s="844"/>
      <c r="T46" s="844"/>
      <c r="U46" s="844"/>
      <c r="V46" s="844"/>
      <c r="W46" s="844"/>
      <c r="X46" s="844"/>
      <c r="Y46" s="844"/>
      <c r="Z46" s="844"/>
      <c r="AA46" s="48"/>
      <c r="AB46" s="48"/>
      <c r="AC46" s="48"/>
    </row>
    <row r="47" spans="1:68" ht="16.5" hidden="1" customHeight="1" x14ac:dyDescent="0.25">
      <c r="A47" s="801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hidden="1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hidden="1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1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7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1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idden="1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hidden="1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hidden="1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1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hidden="1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801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hidden="1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hidden="1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hidden="1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hidden="1" customHeight="1" x14ac:dyDescent="0.25">
      <c r="A122" s="801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hidden="1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hidden="1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idden="1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hidden="1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1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1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3" t="s">
        <v>329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801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hidden="1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70</v>
      </c>
      <c r="Y199" s="774">
        <f t="shared" si="36"/>
        <v>71.400000000000006</v>
      </c>
      <c r="Z199" s="36">
        <f>IFERROR(IF(Y199=0,"",ROUNDUP(Y199/H199,0)*0.00502),"")</f>
        <v>0.17068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73.333333333333329</v>
      </c>
      <c r="BN199" s="64">
        <f t="shared" si="38"/>
        <v>74.8</v>
      </c>
      <c r="BO199" s="64">
        <f t="shared" si="39"/>
        <v>0.14245014245014245</v>
      </c>
      <c r="BP199" s="64">
        <f t="shared" si="40"/>
        <v>0.14529914529914531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33.333333333333329</v>
      </c>
      <c r="Y202" s="775">
        <f>IFERROR(Y194/H194,"0")+IFERROR(Y195/H195,"0")+IFERROR(Y196/H196,"0")+IFERROR(Y197/H197,"0")+IFERROR(Y198/H198,"0")+IFERROR(Y199/H199,"0")+IFERROR(Y200/H200,"0")+IFERROR(Y201/H201,"0")</f>
        <v>34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0.17068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70</v>
      </c>
      <c r="Y203" s="775">
        <f>IFERROR(SUM(Y194:Y201),"0")</f>
        <v>71.400000000000006</v>
      </c>
      <c r="Z203" s="37"/>
      <c r="AA203" s="776"/>
      <c r="AB203" s="776"/>
      <c r="AC203" s="776"/>
    </row>
    <row r="204" spans="1:68" ht="16.5" hidden="1" customHeight="1" x14ac:dyDescent="0.25">
      <c r="A204" s="801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hidden="1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60</v>
      </c>
      <c r="Y221" s="774">
        <f t="shared" si="41"/>
        <v>61.2</v>
      </c>
      <c r="Z221" s="36">
        <f>IFERROR(IF(Y221=0,"",ROUNDUP(Y221/H221,0)*0.00502),"")</f>
        <v>0.17068</v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63.333333333333329</v>
      </c>
      <c r="BN221" s="64">
        <f t="shared" si="43"/>
        <v>64.599999999999994</v>
      </c>
      <c r="BO221" s="64">
        <f t="shared" si="44"/>
        <v>0.14245014245014248</v>
      </c>
      <c r="BP221" s="64">
        <f t="shared" si="45"/>
        <v>0.14529914529914531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33.333333333333336</v>
      </c>
      <c r="Y224" s="775">
        <f>IFERROR(Y216/H216,"0")+IFERROR(Y217/H217,"0")+IFERROR(Y218/H218,"0")+IFERROR(Y219/H219,"0")+IFERROR(Y220/H220,"0")+IFERROR(Y221/H221,"0")+IFERROR(Y222/H222,"0")+IFERROR(Y223/H223,"0")</f>
        <v>34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0.17068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60</v>
      </c>
      <c r="Y225" s="775">
        <f>IFERROR(SUM(Y216:Y223),"0")</f>
        <v>61.2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9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idden="1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hidden="1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0</v>
      </c>
      <c r="Y239" s="775">
        <f>IFERROR(SUM(Y227:Y237),"0")</f>
        <v>0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hidden="1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hidden="1" customHeight="1" x14ac:dyDescent="0.25">
      <c r="A248" s="801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1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5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1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89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1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1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1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hidden="1" customHeight="1" x14ac:dyDescent="0.25">
      <c r="A313" s="801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1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1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1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1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idden="1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idden="1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hidden="1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hidden="1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1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hidden="1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3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1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2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hidden="1" customHeight="1" x14ac:dyDescent="0.2">
      <c r="A413" s="843" t="s">
        <v>660</v>
      </c>
      <c r="B413" s="844"/>
      <c r="C413" s="844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48"/>
      <c r="AB413" s="48"/>
      <c r="AC413" s="48"/>
    </row>
    <row r="414" spans="1:68" ht="16.5" hidden="1" customHeight="1" x14ac:dyDescent="0.25">
      <c r="A414" s="801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1000</v>
      </c>
      <c r="Y417" s="774">
        <f t="shared" si="81"/>
        <v>1005</v>
      </c>
      <c r="Z417" s="36">
        <f>IFERROR(IF(Y417=0,"",ROUNDUP(Y417/H417,0)*0.02175),"")</f>
        <v>1.4572499999999999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1032</v>
      </c>
      <c r="BN417" s="64">
        <f t="shared" si="83"/>
        <v>1037.1600000000001</v>
      </c>
      <c r="BO417" s="64">
        <f t="shared" si="84"/>
        <v>1.3888888888888888</v>
      </c>
      <c r="BP417" s="64">
        <f t="shared" si="85"/>
        <v>1.3958333333333333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hidden="1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hidden="1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66.666666666666671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67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1.4572499999999999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1000</v>
      </c>
      <c r="Y428" s="775">
        <f>IFERROR(SUM(Y416:Y426),"0")</f>
        <v>1005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600</v>
      </c>
      <c r="Y430" s="774">
        <f>IFERROR(IF(X430="",0,CEILING((X430/$H430),1)*$H430),"")</f>
        <v>600</v>
      </c>
      <c r="Z430" s="36">
        <f>IFERROR(IF(Y430=0,"",ROUNDUP(Y430/H430,0)*0.02175),"")</f>
        <v>0.86999999999999988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619.20000000000005</v>
      </c>
      <c r="BN430" s="64">
        <f>IFERROR(Y430*I430/H430,"0")</f>
        <v>619.20000000000005</v>
      </c>
      <c r="BO430" s="64">
        <f>IFERROR(1/J430*(X430/H430),"0")</f>
        <v>0.83333333333333326</v>
      </c>
      <c r="BP430" s="64">
        <f>IFERROR(1/J430*(Y430/H430),"0")</f>
        <v>0.83333333333333326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40</v>
      </c>
      <c r="Y432" s="775">
        <f>IFERROR(Y430/H430,"0")+IFERROR(Y431/H431,"0")</f>
        <v>40</v>
      </c>
      <c r="Z432" s="775">
        <f>IFERROR(IF(Z430="",0,Z430),"0")+IFERROR(IF(Z431="",0,Z431),"0")</f>
        <v>0.86999999999999988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600</v>
      </c>
      <c r="Y433" s="775">
        <f>IFERROR(SUM(Y430:Y431),"0")</f>
        <v>600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2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87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hidden="1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6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hidden="1" customHeight="1" x14ac:dyDescent="0.25">
      <c r="A443" s="801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hidden="1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87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50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hidden="1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3" t="s">
        <v>749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48"/>
      <c r="AB472" s="48"/>
      <c r="AC472" s="48"/>
    </row>
    <row r="473" spans="1:68" ht="16.5" hidden="1" customHeight="1" x14ac:dyDescent="0.25">
      <c r="A473" s="801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6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06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2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idden="1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1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1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hidden="1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hidden="1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9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8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77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idden="1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1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1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3" t="s">
        <v>859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801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hidden="1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hidden="1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hidden="1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idden="1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776"/>
      <c r="AB565" s="776"/>
      <c r="AC565" s="776"/>
    </row>
    <row r="566" spans="1:68" hidden="1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0</v>
      </c>
      <c r="Y566" s="775">
        <f>IFERROR(SUM(Y554:Y564),"0")</f>
        <v>0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hidden="1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0</v>
      </c>
      <c r="Y568" s="774">
        <f>IFERROR(IF(X568="",0,CEILING((X568/$H568),1)*$H568),"")</f>
        <v>0</v>
      </c>
      <c r="Z568" s="36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hidden="1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0</v>
      </c>
      <c r="Y572" s="775">
        <f>IFERROR(SUM(Y568:Y570),"0")</f>
        <v>0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hidden="1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hidden="1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0</v>
      </c>
      <c r="Y576" s="774">
        <f t="shared" si="109"/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2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idden="1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0</v>
      </c>
      <c r="Y583" s="775">
        <f>IFERROR(Y574/H574,"0")+IFERROR(Y575/H575,"0")+IFERROR(Y576/H576,"0")+IFERROR(Y577/H577,"0")+IFERROR(Y578/H578,"0")+IFERROR(Y579/H579,"0")+IFERROR(Y580/H580,"0")+IFERROR(Y581/H581,"0")+IFERROR(Y582/H582,"0")</f>
        <v>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776"/>
      <c r="AB583" s="776"/>
      <c r="AC583" s="776"/>
    </row>
    <row r="584" spans="1:68" hidden="1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0</v>
      </c>
      <c r="Y584" s="775">
        <f>IFERROR(SUM(Y574:Y582),"0")</f>
        <v>0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3" t="s">
        <v>927</v>
      </c>
      <c r="B596" s="844"/>
      <c r="C596" s="844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48"/>
      <c r="AB596" s="48"/>
      <c r="AC596" s="48"/>
    </row>
    <row r="597" spans="1:68" ht="16.5" hidden="1" customHeight="1" x14ac:dyDescent="0.25">
      <c r="A597" s="801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192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24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3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32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5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1005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1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8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987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2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3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3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hidden="1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90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9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7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01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9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49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882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0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1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2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202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5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7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1730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1737.6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1787.8666666666668</v>
      </c>
      <c r="Y662" s="775">
        <f>IFERROR(SUM(BN22:BN658),"0")</f>
        <v>1795.76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3</v>
      </c>
      <c r="Y663" s="38">
        <f>ROUNDUP(SUM(BP22:BP658),0)</f>
        <v>3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1862.8666666666668</v>
      </c>
      <c r="Y664" s="775">
        <f>GrossWeightTotalR+PalletQtyTotalR*25</f>
        <v>1870.76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173.33333333333331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175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2.6686100000000001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8" t="s">
        <v>116</v>
      </c>
      <c r="D668" s="883"/>
      <c r="E668" s="883"/>
      <c r="F668" s="883"/>
      <c r="G668" s="883"/>
      <c r="H668" s="809"/>
      <c r="I668" s="798" t="s">
        <v>329</v>
      </c>
      <c r="J668" s="883"/>
      <c r="K668" s="883"/>
      <c r="L668" s="883"/>
      <c r="M668" s="883"/>
      <c r="N668" s="883"/>
      <c r="O668" s="883"/>
      <c r="P668" s="883"/>
      <c r="Q668" s="883"/>
      <c r="R668" s="883"/>
      <c r="S668" s="883"/>
      <c r="T668" s="883"/>
      <c r="U668" s="883"/>
      <c r="V668" s="809"/>
      <c r="W668" s="798" t="s">
        <v>660</v>
      </c>
      <c r="X668" s="809"/>
      <c r="Y668" s="798" t="s">
        <v>749</v>
      </c>
      <c r="Z668" s="883"/>
      <c r="AA668" s="883"/>
      <c r="AB668" s="809"/>
      <c r="AC668" s="770" t="s">
        <v>859</v>
      </c>
      <c r="AD668" s="798" t="s">
        <v>927</v>
      </c>
      <c r="AE668" s="809"/>
      <c r="AF668" s="771"/>
    </row>
    <row r="669" spans="1:68" ht="14.25" customHeight="1" thickTop="1" x14ac:dyDescent="0.2">
      <c r="A669" s="849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71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71"/>
    </row>
    <row r="670" spans="1:68" ht="13.5" customHeight="1" thickBot="1" x14ac:dyDescent="0.25">
      <c r="A670" s="850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71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71.400000000000006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61.2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1605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0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730,00"/>
        <filter val="1 787,87"/>
        <filter val="1 862,87"/>
        <filter val="173,33"/>
        <filter val="3"/>
        <filter val="33,33"/>
        <filter val="40,00"/>
        <filter val="60,00"/>
        <filter val="600,00"/>
        <filter val="66,67"/>
        <filter val="70,00"/>
      </filters>
    </filterColumn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2024-12-06T11:23:38Z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