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926A27-6890-459F-BC37-C79324A834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Z487" i="1" s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Y192" i="1" s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Y353" i="1" l="1"/>
  <c r="Y352" i="1"/>
  <c r="BP351" i="1"/>
  <c r="BN351" i="1"/>
  <c r="Z351" i="1"/>
  <c r="Z352" i="1" s="1"/>
  <c r="BP356" i="1"/>
  <c r="BN356" i="1"/>
  <c r="Z356" i="1"/>
  <c r="BP378" i="1"/>
  <c r="BN378" i="1"/>
  <c r="Z378" i="1"/>
  <c r="BP419" i="1"/>
  <c r="BN419" i="1"/>
  <c r="Z419" i="1"/>
  <c r="Y442" i="1"/>
  <c r="Y441" i="1"/>
  <c r="BP440" i="1"/>
  <c r="BN440" i="1"/>
  <c r="Z440" i="1"/>
  <c r="Z441" i="1" s="1"/>
  <c r="BP445" i="1"/>
  <c r="BN445" i="1"/>
  <c r="Z445" i="1"/>
  <c r="BP486" i="1"/>
  <c r="BN486" i="1"/>
  <c r="Z486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51" i="1"/>
  <c r="BN51" i="1"/>
  <c r="Z66" i="1"/>
  <c r="BN66" i="1"/>
  <c r="Z71" i="1"/>
  <c r="BN71" i="1"/>
  <c r="Z85" i="1"/>
  <c r="BN85" i="1"/>
  <c r="Z97" i="1"/>
  <c r="BN97" i="1"/>
  <c r="Z110" i="1"/>
  <c r="BN110" i="1"/>
  <c r="Y121" i="1"/>
  <c r="Z128" i="1"/>
  <c r="BN128" i="1"/>
  <c r="Y136" i="1"/>
  <c r="Z142" i="1"/>
  <c r="BN142" i="1"/>
  <c r="Z161" i="1"/>
  <c r="BN161" i="1"/>
  <c r="Z184" i="1"/>
  <c r="BN184" i="1"/>
  <c r="Y202" i="1"/>
  <c r="Z200" i="1"/>
  <c r="BN200" i="1"/>
  <c r="J671" i="1"/>
  <c r="Z219" i="1"/>
  <c r="BN219" i="1"/>
  <c r="Z229" i="1"/>
  <c r="BN229" i="1"/>
  <c r="Z237" i="1"/>
  <c r="BN237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Z310" i="1"/>
  <c r="BN310" i="1"/>
  <c r="BP347" i="1"/>
  <c r="BN347" i="1"/>
  <c r="BP364" i="1"/>
  <c r="BN364" i="1"/>
  <c r="Z364" i="1"/>
  <c r="BP392" i="1"/>
  <c r="BN392" i="1"/>
  <c r="Z392" i="1"/>
  <c r="BP431" i="1"/>
  <c r="BN431" i="1"/>
  <c r="Z431" i="1"/>
  <c r="BP457" i="1"/>
  <c r="BN457" i="1"/>
  <c r="Z457" i="1"/>
  <c r="BP463" i="1"/>
  <c r="BN463" i="1"/>
  <c r="Z463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X662" i="1"/>
  <c r="X66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Z101" i="1"/>
  <c r="BN101" i="1"/>
  <c r="BP101" i="1"/>
  <c r="Z108" i="1"/>
  <c r="BN108" i="1"/>
  <c r="Z114" i="1"/>
  <c r="BN114" i="1"/>
  <c r="BP114" i="1"/>
  <c r="Z118" i="1"/>
  <c r="BN118" i="1"/>
  <c r="Z119" i="1"/>
  <c r="BN119" i="1"/>
  <c r="Z126" i="1"/>
  <c r="BN126" i="1"/>
  <c r="Z132" i="1"/>
  <c r="BN132" i="1"/>
  <c r="BP132" i="1"/>
  <c r="Z140" i="1"/>
  <c r="BN140" i="1"/>
  <c r="Z144" i="1"/>
  <c r="BN144" i="1"/>
  <c r="Z155" i="1"/>
  <c r="BN155" i="1"/>
  <c r="Z165" i="1"/>
  <c r="BN165" i="1"/>
  <c r="BP165" i="1"/>
  <c r="H671" i="1"/>
  <c r="Y180" i="1"/>
  <c r="Z178" i="1"/>
  <c r="BN178" i="1"/>
  <c r="Z190" i="1"/>
  <c r="Z191" i="1" s="1"/>
  <c r="BN190" i="1"/>
  <c r="BP190" i="1"/>
  <c r="Y191" i="1"/>
  <c r="Z194" i="1"/>
  <c r="BN194" i="1"/>
  <c r="BP194" i="1"/>
  <c r="Z198" i="1"/>
  <c r="BN198" i="1"/>
  <c r="Z207" i="1"/>
  <c r="BN207" i="1"/>
  <c r="Y213" i="1"/>
  <c r="Z217" i="1"/>
  <c r="BN217" i="1"/>
  <c r="Z221" i="1"/>
  <c r="BN221" i="1"/>
  <c r="Z227" i="1"/>
  <c r="BN227" i="1"/>
  <c r="BP227" i="1"/>
  <c r="Z231" i="1"/>
  <c r="BN231" i="1"/>
  <c r="Z235" i="1"/>
  <c r="BN235" i="1"/>
  <c r="Z241" i="1"/>
  <c r="BN241" i="1"/>
  <c r="Z245" i="1"/>
  <c r="BN245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17" i="1"/>
  <c r="BN417" i="1"/>
  <c r="Z417" i="1"/>
  <c r="BP425" i="1"/>
  <c r="BN425" i="1"/>
  <c r="Z425" i="1"/>
  <c r="BP451" i="1"/>
  <c r="BN451" i="1"/>
  <c r="Z451" i="1"/>
  <c r="BP480" i="1"/>
  <c r="BN480" i="1"/>
  <c r="Z480" i="1"/>
  <c r="BP484" i="1"/>
  <c r="BN484" i="1"/>
  <c r="Z484" i="1"/>
  <c r="F9" i="1"/>
  <c r="F1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BP421" i="1"/>
  <c r="BN421" i="1"/>
  <c r="Z421" i="1"/>
  <c r="BP447" i="1"/>
  <c r="BN447" i="1"/>
  <c r="Z447" i="1"/>
  <c r="BP465" i="1"/>
  <c r="BN465" i="1"/>
  <c r="Z465" i="1"/>
  <c r="BP481" i="1"/>
  <c r="BN481" i="1"/>
  <c r="Z481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BP487" i="1"/>
  <c r="BN487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508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453" i="1"/>
  <c r="Z301" i="1"/>
  <c r="Z258" i="1"/>
  <c r="Z185" i="1"/>
  <c r="Z162" i="1"/>
  <c r="Z146" i="1"/>
  <c r="Z104" i="1"/>
  <c r="Z80" i="1"/>
  <c r="Z544" i="1"/>
  <c r="Z289" i="1"/>
  <c r="Z238" i="1"/>
  <c r="Z136" i="1"/>
  <c r="Z120" i="1"/>
  <c r="Z55" i="1"/>
  <c r="Y662" i="1"/>
  <c r="Z372" i="1"/>
  <c r="Y665" i="1"/>
  <c r="Z394" i="1"/>
  <c r="Z381" i="1"/>
  <c r="Z271" i="1"/>
  <c r="Z246" i="1"/>
  <c r="Z202" i="1"/>
  <c r="Z129" i="1"/>
  <c r="Z89" i="1"/>
  <c r="Z73" i="1"/>
  <c r="Y663" i="1"/>
  <c r="Z36" i="1"/>
  <c r="Z365" i="1"/>
  <c r="Z641" i="1"/>
  <c r="Z606" i="1"/>
  <c r="Z565" i="1"/>
  <c r="Z503" i="1"/>
  <c r="Z427" i="1"/>
  <c r="Z571" i="1"/>
  <c r="Z466" i="1"/>
  <c r="Z224" i="1"/>
  <c r="Z180" i="1"/>
  <c r="Z98" i="1"/>
  <c r="Z411" i="1"/>
  <c r="Z634" i="1"/>
  <c r="Z647" i="1"/>
  <c r="Z613" i="1"/>
  <c r="Z583" i="1"/>
  <c r="Z594" i="1"/>
  <c r="Y661" i="1"/>
  <c r="Z311" i="1"/>
  <c r="Z666" i="1" l="1"/>
  <c r="Y664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<sst xmlns="http://schemas.openxmlformats.org/spreadsheetml/2006/main" count="3121" uniqueCount="1075">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</sst>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20" sqref="AA420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45638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0.54166666666666663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700</v>
      </c>
      <c r="Y420" s="774">
        <f t="shared" si="81"/>
        <v>705</v>
      </c>
      <c r="Z420" s="36">
        <f>IFERROR(IF(Y420=0,"",ROUNDUP(Y420/H420,0)*0.02175),"")</f>
        <v>1.0222499999999999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722.4</v>
      </c>
      <c r="BN420" s="64">
        <f t="shared" si="83"/>
        <v>727.56</v>
      </c>
      <c r="BO420" s="64">
        <f t="shared" si="84"/>
        <v>0.9722222222222221</v>
      </c>
      <c r="BP420" s="64">
        <f t="shared" si="85"/>
        <v>0.97916666666666663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46.666666666666664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1.0222499999999999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700</v>
      </c>
      <c r="Y428" s="775">
        <f>IFERROR(SUM(Y416:Y426),"0")</f>
        <v>705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900</v>
      </c>
      <c r="Y430" s="774">
        <f>IFERROR(IF(X430="",0,CEILING((X430/$H430),1)*$H430),"")</f>
        <v>900</v>
      </c>
      <c r="Z430" s="36">
        <f>IFERROR(IF(Y430=0,"",ROUNDUP(Y430/H430,0)*0.02175),"")</f>
        <v>1.3049999999999999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928.8</v>
      </c>
      <c r="BN430" s="64">
        <f>IFERROR(Y430*I430/H430,"0")</f>
        <v>928.8</v>
      </c>
      <c r="BO430" s="64">
        <f>IFERROR(1/J430*(X430/H430),"0")</f>
        <v>1.25</v>
      </c>
      <c r="BP430" s="64">
        <f>IFERROR(1/J430*(Y430/H430),"0")</f>
        <v>1.25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60</v>
      </c>
      <c r="Y432" s="775">
        <f>IFERROR(Y430/H430,"0")+IFERROR(Y431/H431,"0")</f>
        <v>60</v>
      </c>
      <c r="Z432" s="775">
        <f>IFERROR(IF(Z430="",0,Z430),"0")+IFERROR(IF(Z431="",0,Z431),"0")</f>
        <v>1.3049999999999999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900</v>
      </c>
      <c r="Y433" s="775">
        <f>IFERROR(SUM(Y430:Y431),"0")</f>
        <v>900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20</v>
      </c>
      <c r="Y522" s="774">
        <f t="shared" si="98"/>
        <v>21.6</v>
      </c>
      <c r="Z522" s="36">
        <f>IFERROR(IF(Y522=0,"",ROUNDUP(Y522/H522,0)*0.00902),"")</f>
        <v>3.6080000000000001E-2</v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20.777777777777779</v>
      </c>
      <c r="BN522" s="64">
        <f t="shared" si="100"/>
        <v>22.44</v>
      </c>
      <c r="BO522" s="64">
        <f t="shared" si="101"/>
        <v>2.8058361391694722E-2</v>
      </c>
      <c r="BP522" s="64">
        <f t="shared" si="102"/>
        <v>3.0303030303030304E-2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3.7037037037037033</v>
      </c>
      <c r="Y528" s="775">
        <f>IFERROR(Y521/H521,"0")+IFERROR(Y522/H522,"0")+IFERROR(Y523/H523,"0")+IFERROR(Y524/H524,"0")+IFERROR(Y525/H525,"0")+IFERROR(Y526/H526,"0")+IFERROR(Y527/H527,"0")</f>
        <v>4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3.6080000000000001E-2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20</v>
      </c>
      <c r="Y529" s="775">
        <f>IFERROR(SUM(Y521:Y527),"0")</f>
        <v>21.6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</v>
      </c>
      <c r="Y568" s="774">
        <f>IFERROR(IF(X568="",0,CEILING((X568/$H568),1)*$H568),"")</f>
        <v>100.32000000000001</v>
      </c>
      <c r="Z568" s="36">
        <f>IFERROR(IF(Y568=0,"",ROUNDUP(Y568/H568,0)*0.01196),"")</f>
        <v>0.22724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106.81818181818181</v>
      </c>
      <c r="BN568" s="64">
        <f>IFERROR(Y568*I568/H568,"0")</f>
        <v>107.16</v>
      </c>
      <c r="BO568" s="64">
        <f>IFERROR(1/J568*(X568/H568),"0")</f>
        <v>0.18210955710955709</v>
      </c>
      <c r="BP568" s="64">
        <f>IFERROR(1/J568*(Y568/H568),"0")</f>
        <v>0.18269230769230771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18.939393939393938</v>
      </c>
      <c r="Y571" s="775">
        <f>IFERROR(Y568/H568,"0")+IFERROR(Y569/H569,"0")+IFERROR(Y570/H570,"0")</f>
        <v>19</v>
      </c>
      <c r="Z571" s="775">
        <f>IFERROR(IF(Z568="",0,Z568),"0")+IFERROR(IF(Z569="",0,Z569),"0")+IFERROR(IF(Z570="",0,Z570),"0")</f>
        <v>0.22724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</v>
      </c>
      <c r="Y572" s="775">
        <f>IFERROR(SUM(Y568:Y570),"0")</f>
        <v>100.32000000000001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20</v>
      </c>
      <c r="Y575" s="774">
        <f t="shared" si="109"/>
        <v>21.12</v>
      </c>
      <c r="Z575" s="36">
        <f>IFERROR(IF(Y575=0,"",ROUNDUP(Y575/H575,0)*0.01196),"")</f>
        <v>4.7840000000000001E-2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21.363636363636363</v>
      </c>
      <c r="BN575" s="64">
        <f t="shared" si="111"/>
        <v>22.56</v>
      </c>
      <c r="BO575" s="64">
        <f t="shared" si="112"/>
        <v>3.6421911421911424E-2</v>
      </c>
      <c r="BP575" s="64">
        <f t="shared" si="113"/>
        <v>3.8461538461538464E-2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60</v>
      </c>
      <c r="Y576" s="774">
        <f t="shared" si="109"/>
        <v>63.36</v>
      </c>
      <c r="Z576" s="36">
        <f>IFERROR(IF(Y576=0,"",ROUNDUP(Y576/H576,0)*0.01196),"")</f>
        <v>0.14352000000000001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64.090909090909079</v>
      </c>
      <c r="BN576" s="64">
        <f t="shared" si="111"/>
        <v>67.679999999999993</v>
      </c>
      <c r="BO576" s="64">
        <f t="shared" si="112"/>
        <v>0.10926573426573427</v>
      </c>
      <c r="BP576" s="64">
        <f t="shared" si="113"/>
        <v>0.11538461538461539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15.15151515151515</v>
      </c>
      <c r="Y583" s="775">
        <f>IFERROR(Y574/H574,"0")+IFERROR(Y575/H575,"0")+IFERROR(Y576/H576,"0")+IFERROR(Y577/H577,"0")+IFERROR(Y578/H578,"0")+IFERROR(Y579/H579,"0")+IFERROR(Y580/H580,"0")+IFERROR(Y581/H581,"0")+IFERROR(Y582/H582,"0")</f>
        <v>16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0.19136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80</v>
      </c>
      <c r="Y584" s="775">
        <f>IFERROR(SUM(Y574:Y582),"0")</f>
        <v>84.48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1800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1811.3999999999999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1864.2505050505047</v>
      </c>
      <c r="Y662" s="775">
        <f>IFERROR(SUM(BN22:BN658),"0")</f>
        <v>1876.2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3</v>
      </c>
      <c r="Y663" s="38">
        <f>ROUNDUP(SUM(BP22:BP658),0)</f>
        <v>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1939.2505050505047</v>
      </c>
      <c r="Y664" s="775">
        <f>GrossWeightTotalR+PalletQtyTotalR*25</f>
        <v>1951.2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144.46127946127947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146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2.78193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1605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21.6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184.8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00"/>
        <filter val="1 864,25"/>
        <filter val="1 939,25"/>
        <filter val="100,00"/>
        <filter val="144,46"/>
        <filter val="15,15"/>
        <filter val="18,94"/>
        <filter val="20,00"/>
        <filter val="3"/>
        <filter val="3,70"/>
        <filter val="46,67"/>
        <filter val="60,00"/>
        <filter val="700,00"/>
        <filter val="80,00"/>
        <filter val="900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