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38F9EAF-EE1B-4440-8B98-89DED9595E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BO521" i="1"/>
  <c r="BM521" i="1"/>
  <c r="Y521" i="1"/>
  <c r="P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P502" i="1"/>
  <c r="BO501" i="1"/>
  <c r="BM501" i="1"/>
  <c r="Y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X192" i="1"/>
  <c r="X191" i="1"/>
  <c r="BO190" i="1"/>
  <c r="BM190" i="1"/>
  <c r="Y190" i="1"/>
  <c r="Y192" i="1" s="1"/>
  <c r="P190" i="1"/>
  <c r="X186" i="1"/>
  <c r="X185" i="1"/>
  <c r="BO184" i="1"/>
  <c r="BM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O150" i="1"/>
  <c r="BM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P133" i="1"/>
  <c r="BO132" i="1"/>
  <c r="BM132" i="1"/>
  <c r="Y132" i="1"/>
  <c r="BP132" i="1" s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9" i="1"/>
  <c r="X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35" i="1" l="1"/>
  <c r="BN235" i="1"/>
  <c r="Z235" i="1"/>
  <c r="BP262" i="1"/>
  <c r="BN262" i="1"/>
  <c r="Z262" i="1"/>
  <c r="BP285" i="1"/>
  <c r="BN285" i="1"/>
  <c r="Z285" i="1"/>
  <c r="BP358" i="1"/>
  <c r="BN358" i="1"/>
  <c r="Z358" i="1"/>
  <c r="BP380" i="1"/>
  <c r="BN380" i="1"/>
  <c r="Z380" i="1"/>
  <c r="BP421" i="1"/>
  <c r="BN421" i="1"/>
  <c r="Z421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22" i="1"/>
  <c r="Z23" i="1" s="1"/>
  <c r="BN22" i="1"/>
  <c r="BP22" i="1"/>
  <c r="Z26" i="1"/>
  <c r="BN26" i="1"/>
  <c r="Z35" i="1"/>
  <c r="BN35" i="1"/>
  <c r="Z59" i="1"/>
  <c r="BN59" i="1"/>
  <c r="Z79" i="1"/>
  <c r="BN79" i="1"/>
  <c r="Y89" i="1"/>
  <c r="Z93" i="1"/>
  <c r="BN93" i="1"/>
  <c r="Z108" i="1"/>
  <c r="BN108" i="1"/>
  <c r="Z118" i="1"/>
  <c r="BN118" i="1"/>
  <c r="Z119" i="1"/>
  <c r="BN119" i="1"/>
  <c r="Z132" i="1"/>
  <c r="BN132" i="1"/>
  <c r="Z144" i="1"/>
  <c r="BN144" i="1"/>
  <c r="Z165" i="1"/>
  <c r="BN165" i="1"/>
  <c r="Z190" i="1"/>
  <c r="Z191" i="1" s="1"/>
  <c r="BN190" i="1"/>
  <c r="BP190" i="1"/>
  <c r="Y191" i="1"/>
  <c r="Z194" i="1"/>
  <c r="BN194" i="1"/>
  <c r="Z207" i="1"/>
  <c r="BN207" i="1"/>
  <c r="BP217" i="1"/>
  <c r="BN217" i="1"/>
  <c r="BP227" i="1"/>
  <c r="BN227" i="1"/>
  <c r="Z227" i="1"/>
  <c r="BP245" i="1"/>
  <c r="BN245" i="1"/>
  <c r="Z245" i="1"/>
  <c r="BP251" i="1"/>
  <c r="BN251" i="1"/>
  <c r="Z251" i="1"/>
  <c r="BP270" i="1"/>
  <c r="BN270" i="1"/>
  <c r="Z270" i="1"/>
  <c r="BP308" i="1"/>
  <c r="BN308" i="1"/>
  <c r="Z308" i="1"/>
  <c r="BP368" i="1"/>
  <c r="BN368" i="1"/>
  <c r="Z368" i="1"/>
  <c r="BP398" i="1"/>
  <c r="BN398" i="1"/>
  <c r="Z398" i="1"/>
  <c r="BP451" i="1"/>
  <c r="BN451" i="1"/>
  <c r="Z451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BP97" i="1"/>
  <c r="BN97" i="1"/>
  <c r="Z97" i="1"/>
  <c r="BP110" i="1"/>
  <c r="BN110" i="1"/>
  <c r="Z110" i="1"/>
  <c r="BP124" i="1"/>
  <c r="BN124" i="1"/>
  <c r="Z124" i="1"/>
  <c r="BP134" i="1"/>
  <c r="BN134" i="1"/>
  <c r="Z134" i="1"/>
  <c r="BP150" i="1"/>
  <c r="BN150" i="1"/>
  <c r="Z150" i="1"/>
  <c r="H671" i="1"/>
  <c r="Y180" i="1"/>
  <c r="BP176" i="1"/>
  <c r="BN176" i="1"/>
  <c r="Z176" i="1"/>
  <c r="BP196" i="1"/>
  <c r="BN196" i="1"/>
  <c r="Z196" i="1"/>
  <c r="Y213" i="1"/>
  <c r="BP211" i="1"/>
  <c r="BN211" i="1"/>
  <c r="Z211" i="1"/>
  <c r="BP223" i="1"/>
  <c r="BN223" i="1"/>
  <c r="Z223" i="1"/>
  <c r="BP233" i="1"/>
  <c r="BN233" i="1"/>
  <c r="Z233" i="1"/>
  <c r="BP243" i="1"/>
  <c r="BN243" i="1"/>
  <c r="Z243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9" i="1"/>
  <c r="BN449" i="1"/>
  <c r="Z449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Y519" i="1"/>
  <c r="Y518" i="1"/>
  <c r="BP517" i="1"/>
  <c r="BN517" i="1"/>
  <c r="Z517" i="1"/>
  <c r="Z518" i="1" s="1"/>
  <c r="BP521" i="1"/>
  <c r="BN521" i="1"/>
  <c r="Z521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BP103" i="1"/>
  <c r="BN103" i="1"/>
  <c r="Z103" i="1"/>
  <c r="BP116" i="1"/>
  <c r="BN116" i="1"/>
  <c r="Z116" i="1"/>
  <c r="BP128" i="1"/>
  <c r="BN128" i="1"/>
  <c r="Z128" i="1"/>
  <c r="BP142" i="1"/>
  <c r="BN142" i="1"/>
  <c r="Z142" i="1"/>
  <c r="BP161" i="1"/>
  <c r="BN161" i="1"/>
  <c r="Z161" i="1"/>
  <c r="BP184" i="1"/>
  <c r="BN184" i="1"/>
  <c r="Z184" i="1"/>
  <c r="BP200" i="1"/>
  <c r="BN200" i="1"/>
  <c r="Z200" i="1"/>
  <c r="BP219" i="1"/>
  <c r="BN219" i="1"/>
  <c r="Z219" i="1"/>
  <c r="BP229" i="1"/>
  <c r="BN229" i="1"/>
  <c r="Z229" i="1"/>
  <c r="BP237" i="1"/>
  <c r="BN237" i="1"/>
  <c r="Z237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Y442" i="1"/>
  <c r="Y441" i="1"/>
  <c r="BP440" i="1"/>
  <c r="BN440" i="1"/>
  <c r="Z440" i="1"/>
  <c r="Z441" i="1" s="1"/>
  <c r="BP445" i="1"/>
  <c r="BN445" i="1"/>
  <c r="Z445" i="1"/>
  <c r="BP457" i="1"/>
  <c r="BN457" i="1"/>
  <c r="Z457" i="1"/>
  <c r="BP463" i="1"/>
  <c r="BN463" i="1"/>
  <c r="Z463" i="1"/>
  <c r="BP487" i="1"/>
  <c r="BN487" i="1"/>
  <c r="Z487" i="1"/>
  <c r="Y105" i="1"/>
  <c r="Y121" i="1"/>
  <c r="Y136" i="1"/>
  <c r="Y146" i="1"/>
  <c r="Y167" i="1"/>
  <c r="Y202" i="1"/>
  <c r="J671" i="1"/>
  <c r="Y225" i="1"/>
  <c r="Y239" i="1"/>
  <c r="Y338" i="1"/>
  <c r="BP492" i="1"/>
  <c r="BN492" i="1"/>
  <c r="Z492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508" i="1"/>
  <c r="Y56" i="1"/>
  <c r="Y80" i="1"/>
  <c r="Y104" i="1"/>
  <c r="Y111" i="1"/>
  <c r="Y147" i="1"/>
  <c r="Y168" i="1"/>
  <c r="Y173" i="1"/>
  <c r="Y181" i="1"/>
  <c r="Y185" i="1"/>
  <c r="Y203" i="1"/>
  <c r="Y208" i="1"/>
  <c r="Y238" i="1"/>
  <c r="BP252" i="1"/>
  <c r="BN252" i="1"/>
  <c r="Z252" i="1"/>
  <c r="BP256" i="1"/>
  <c r="BN256" i="1"/>
  <c r="Z256" i="1"/>
  <c r="Y36" i="1"/>
  <c r="Y60" i="1"/>
  <c r="Y74" i="1"/>
  <c r="Y90" i="1"/>
  <c r="Y98" i="1"/>
  <c r="Y120" i="1"/>
  <c r="Y129" i="1"/>
  <c r="Y137" i="1"/>
  <c r="Y151" i="1"/>
  <c r="Y158" i="1"/>
  <c r="Y162" i="1"/>
  <c r="Y214" i="1"/>
  <c r="Y224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399" i="1"/>
  <c r="BN399" i="1"/>
  <c r="Z399" i="1"/>
  <c r="Y401" i="1"/>
  <c r="V671" i="1"/>
  <c r="Y405" i="1"/>
  <c r="BP404" i="1"/>
  <c r="BN404" i="1"/>
  <c r="Z404" i="1"/>
  <c r="Z405" i="1" s="1"/>
  <c r="Y406" i="1"/>
  <c r="Y411" i="1"/>
  <c r="BP408" i="1"/>
  <c r="BN408" i="1"/>
  <c r="Z408" i="1"/>
  <c r="Y412" i="1"/>
  <c r="BP418" i="1"/>
  <c r="BN418" i="1"/>
  <c r="Z418" i="1"/>
  <c r="BP422" i="1"/>
  <c r="BN422" i="1"/>
  <c r="Z422" i="1"/>
  <c r="BP426" i="1"/>
  <c r="BN426" i="1"/>
  <c r="Z426" i="1"/>
  <c r="Y428" i="1"/>
  <c r="Y433" i="1"/>
  <c r="BP430" i="1"/>
  <c r="BN430" i="1"/>
  <c r="Z430" i="1"/>
  <c r="Z432" i="1" s="1"/>
  <c r="Y432" i="1"/>
  <c r="BP482" i="1"/>
  <c r="BN482" i="1"/>
  <c r="Z482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1" i="1"/>
  <c r="BN501" i="1"/>
  <c r="Z501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Z242" i="1"/>
  <c r="BN242" i="1"/>
  <c r="Z244" i="1"/>
  <c r="BN244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Y395" i="1"/>
  <c r="BP390" i="1"/>
  <c r="BN390" i="1"/>
  <c r="Z390" i="1"/>
  <c r="Z394" i="1" s="1"/>
  <c r="BP393" i="1"/>
  <c r="BN393" i="1"/>
  <c r="Z393" i="1"/>
  <c r="BP436" i="1"/>
  <c r="BN436" i="1"/>
  <c r="Z436" i="1"/>
  <c r="Y438" i="1"/>
  <c r="BP446" i="1"/>
  <c r="BN446" i="1"/>
  <c r="Z446" i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Y400" i="1"/>
  <c r="BP397" i="1"/>
  <c r="BN397" i="1"/>
  <c r="Z397" i="1"/>
  <c r="Z400" i="1" s="1"/>
  <c r="BP410" i="1"/>
  <c r="BN410" i="1"/>
  <c r="Z410" i="1"/>
  <c r="W671" i="1"/>
  <c r="Y427" i="1"/>
  <c r="BP416" i="1"/>
  <c r="BN416" i="1"/>
  <c r="Z416" i="1"/>
  <c r="BP420" i="1"/>
  <c r="BN420" i="1"/>
  <c r="Z420" i="1"/>
  <c r="BP424" i="1"/>
  <c r="BN424" i="1"/>
  <c r="Z424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Y504" i="1"/>
  <c r="BP479" i="1"/>
  <c r="BN479" i="1"/>
  <c r="Z479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3" i="1"/>
  <c r="BP507" i="1"/>
  <c r="BN507" i="1"/>
  <c r="Z507" i="1"/>
  <c r="Z508" i="1" s="1"/>
  <c r="Y509" i="1"/>
  <c r="Y514" i="1"/>
  <c r="BP511" i="1"/>
  <c r="BN511" i="1"/>
  <c r="Z511" i="1"/>
  <c r="Z513" i="1" s="1"/>
  <c r="Y529" i="1"/>
  <c r="BP526" i="1"/>
  <c r="BN526" i="1"/>
  <c r="Z526" i="1"/>
  <c r="Z528" i="1" s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348" i="1" l="1"/>
  <c r="Z301" i="1"/>
  <c r="Z162" i="1"/>
  <c r="Z104" i="1"/>
  <c r="Z623" i="1"/>
  <c r="Z246" i="1"/>
  <c r="Z202" i="1"/>
  <c r="Z129" i="1"/>
  <c r="Z89" i="1"/>
  <c r="Z73" i="1"/>
  <c r="Y663" i="1"/>
  <c r="Z36" i="1"/>
  <c r="Z372" i="1"/>
  <c r="Y665" i="1"/>
  <c r="Z453" i="1"/>
  <c r="Z544" i="1"/>
  <c r="Z289" i="1"/>
  <c r="Z258" i="1"/>
  <c r="Z238" i="1"/>
  <c r="Z146" i="1"/>
  <c r="Z136" i="1"/>
  <c r="Z120" i="1"/>
  <c r="Z80" i="1"/>
  <c r="Z55" i="1"/>
  <c r="Y662" i="1"/>
  <c r="Z365" i="1"/>
  <c r="Z641" i="1"/>
  <c r="Z606" i="1"/>
  <c r="Y664" i="1"/>
  <c r="Z634" i="1"/>
  <c r="Z565" i="1"/>
  <c r="Z503" i="1"/>
  <c r="Z427" i="1"/>
  <c r="Z571" i="1"/>
  <c r="Z466" i="1"/>
  <c r="Z224" i="1"/>
  <c r="Z180" i="1"/>
  <c r="Z98" i="1"/>
  <c r="Z411" i="1"/>
  <c r="Z647" i="1"/>
  <c r="Z613" i="1"/>
  <c r="Z583" i="1"/>
  <c r="Z594" i="1"/>
  <c r="Y661" i="1"/>
  <c r="Z311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<sst xmlns="http://schemas.openxmlformats.org/spreadsheetml/2006/main" count="3121" uniqueCount="1075">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</sst>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30" sqref="AA430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45638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Четверг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0.45833333333333331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0</v>
      </c>
      <c r="Y56" s="775">
        <f>IFERROR(SUM(Y49:Y54),"0")</f>
        <v>0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IFERROR(IF(Y263=0,"",ROUNDUP(Y263/H263,0)*0.02175),"")</f>
        <v/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0</v>
      </c>
      <c r="Y385" s="774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hidden="1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0</v>
      </c>
      <c r="Y388" s="775">
        <f>IFERROR(SUM(Y384:Y386),"0")</f>
        <v>0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idden="1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6"/>
      <c r="AB427" s="776"/>
      <c r="AC427" s="776"/>
    </row>
    <row r="428" spans="1:68" hidden="1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0</v>
      </c>
      <c r="Y428" s="775">
        <f>IFERROR(SUM(Y416:Y426),"0")</f>
        <v>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2160</v>
      </c>
      <c r="Y430" s="774">
        <f>IFERROR(IF(X430="",0,CEILING((X430/$H430),1)*$H430),"")</f>
        <v>2160</v>
      </c>
      <c r="Z430" s="36">
        <f>IFERROR(IF(Y430=0,"",ROUNDUP(Y430/H430,0)*0.02175),"")</f>
        <v>3.1319999999999997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2229.1200000000003</v>
      </c>
      <c r="BN430" s="64">
        <f>IFERROR(Y430*I430/H430,"0")</f>
        <v>2229.1200000000003</v>
      </c>
      <c r="BO430" s="64">
        <f>IFERROR(1/J430*(X430/H430),"0")</f>
        <v>3</v>
      </c>
      <c r="BP430" s="64">
        <f>IFERROR(1/J430*(Y430/H430),"0")</f>
        <v>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144</v>
      </c>
      <c r="Y432" s="775">
        <f>IFERROR(Y430/H430,"0")+IFERROR(Y431/H431,"0")</f>
        <v>144</v>
      </c>
      <c r="Z432" s="775">
        <f>IFERROR(IF(Z430="",0,Z430),"0")+IFERROR(IF(Z431="",0,Z431),"0")</f>
        <v>3.1319999999999997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2160</v>
      </c>
      <c r="Y433" s="775">
        <f>IFERROR(SUM(Y430:Y431),"0")</f>
        <v>2160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78</v>
      </c>
      <c r="Y436" s="774">
        <f>IFERROR(IF(X436="",0,CEILING((X436/$H436),1)*$H436),"")</f>
        <v>81</v>
      </c>
      <c r="Z436" s="36">
        <f>IFERROR(IF(Y436=0,"",ROUNDUP(Y436/H436,0)*0.02175),"")</f>
        <v>0.19574999999999998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82.887999999999991</v>
      </c>
      <c r="BN436" s="64">
        <f>IFERROR(Y436*I436/H436,"0")</f>
        <v>86.075999999999993</v>
      </c>
      <c r="BO436" s="64">
        <f>IFERROR(1/J436*(X436/H436),"0")</f>
        <v>0.15476190476190474</v>
      </c>
      <c r="BP436" s="64">
        <f>IFERROR(1/J436*(Y436/H436),"0")</f>
        <v>0.1607142857142857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8.6666666666666661</v>
      </c>
      <c r="Y437" s="775">
        <f>IFERROR(Y435/H435,"0")+IFERROR(Y436/H436,"0")</f>
        <v>9</v>
      </c>
      <c r="Z437" s="775">
        <f>IFERROR(IF(Z435="",0,Z435),"0")+IFERROR(IF(Z436="",0,Z436),"0")</f>
        <v>0.19574999999999998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78</v>
      </c>
      <c r="Y438" s="775">
        <f>IFERROR(SUM(Y435:Y436),"0")</f>
        <v>81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hidden="1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0</v>
      </c>
      <c r="Y461" s="774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hidden="1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0</v>
      </c>
      <c r="Y467" s="775">
        <f>IFERROR(SUM(Y461:Y465),"0")</f>
        <v>0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100</v>
      </c>
      <c r="Y522" s="774">
        <f t="shared" si="98"/>
        <v>102.60000000000001</v>
      </c>
      <c r="Z522" s="36">
        <f>IFERROR(IF(Y522=0,"",ROUNDUP(Y522/H522,0)*0.00902),"")</f>
        <v>0.17138</v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103.88888888888889</v>
      </c>
      <c r="BN522" s="64">
        <f t="shared" si="100"/>
        <v>106.59000000000002</v>
      </c>
      <c r="BO522" s="64">
        <f t="shared" si="101"/>
        <v>0.14029180695847362</v>
      </c>
      <c r="BP522" s="64">
        <f t="shared" si="102"/>
        <v>0.14393939393939395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18.518518518518519</v>
      </c>
      <c r="Y528" s="775">
        <f>IFERROR(Y521/H521,"0")+IFERROR(Y522/H522,"0")+IFERROR(Y523/H523,"0")+IFERROR(Y524/H524,"0")+IFERROR(Y525/H525,"0")+IFERROR(Y526/H526,"0")+IFERROR(Y527/H527,"0")</f>
        <v>19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0.17138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100</v>
      </c>
      <c r="Y529" s="775">
        <f>IFERROR(SUM(Y521:Y527),"0")</f>
        <v>102.60000000000001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0</v>
      </c>
      <c r="Y559" s="774">
        <f t="shared" si="103"/>
        <v>0</v>
      </c>
      <c r="Z559" s="36" t="str">
        <f t="shared" si="104"/>
        <v/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idden="1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0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0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</v>
      </c>
      <c r="AA565" s="776"/>
      <c r="AB565" s="776"/>
      <c r="AC565" s="776"/>
    </row>
    <row r="566" spans="1:68" hidden="1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0</v>
      </c>
      <c r="Y566" s="775">
        <f>IFERROR(SUM(Y554:Y564),"0")</f>
        <v>0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1100</v>
      </c>
      <c r="Y568" s="774">
        <f>IFERROR(IF(X568="",0,CEILING((X568/$H568),1)*$H568),"")</f>
        <v>1103.52</v>
      </c>
      <c r="Z568" s="36">
        <f>IFERROR(IF(Y568=0,"",ROUNDUP(Y568/H568,0)*0.01196),"")</f>
        <v>2.4996399999999999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1175</v>
      </c>
      <c r="BN568" s="64">
        <f>IFERROR(Y568*I568/H568,"0")</f>
        <v>1178.76</v>
      </c>
      <c r="BO568" s="64">
        <f>IFERROR(1/J568*(X568/H568),"0")</f>
        <v>2.0032051282051282</v>
      </c>
      <c r="BP568" s="64">
        <f>IFERROR(1/J568*(Y568/H568),"0")</f>
        <v>2.0096153846153846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208.33333333333331</v>
      </c>
      <c r="Y571" s="775">
        <f>IFERROR(Y568/H568,"0")+IFERROR(Y569/H569,"0")+IFERROR(Y570/H570,"0")</f>
        <v>209</v>
      </c>
      <c r="Z571" s="775">
        <f>IFERROR(IF(Z568="",0,Z568),"0")+IFERROR(IF(Z569="",0,Z569),"0")+IFERROR(IF(Z570="",0,Z570),"0")</f>
        <v>2.4996399999999999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1100</v>
      </c>
      <c r="Y572" s="775">
        <f>IFERROR(SUM(Y568:Y570),"0")</f>
        <v>1103.52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100</v>
      </c>
      <c r="Y575" s="774">
        <f t="shared" si="109"/>
        <v>100.32000000000001</v>
      </c>
      <c r="Z575" s="36">
        <f>IFERROR(IF(Y575=0,"",ROUNDUP(Y575/H575,0)*0.01196),"")</f>
        <v>0.22724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106.81818181818181</v>
      </c>
      <c r="BN575" s="64">
        <f t="shared" si="111"/>
        <v>107.16</v>
      </c>
      <c r="BO575" s="64">
        <f t="shared" si="112"/>
        <v>0.18210955710955709</v>
      </c>
      <c r="BP575" s="64">
        <f t="shared" si="113"/>
        <v>0.18269230769230771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400</v>
      </c>
      <c r="Y576" s="774">
        <f t="shared" si="109"/>
        <v>401.28000000000003</v>
      </c>
      <c r="Z576" s="36">
        <f>IFERROR(IF(Y576=0,"",ROUNDUP(Y576/H576,0)*0.01196),"")</f>
        <v>0.90895999999999999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427.27272727272725</v>
      </c>
      <c r="BN576" s="64">
        <f t="shared" si="111"/>
        <v>428.64</v>
      </c>
      <c r="BO576" s="64">
        <f t="shared" si="112"/>
        <v>0.72843822843822836</v>
      </c>
      <c r="BP576" s="64">
        <f t="shared" si="113"/>
        <v>0.73076923076923084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94.696969696969688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95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1.1362000000000001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500</v>
      </c>
      <c r="Y584" s="775">
        <f>IFERROR(SUM(Y574:Y582),"0")</f>
        <v>501.6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3938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3948.72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4124.9877979797984</v>
      </c>
      <c r="Y662" s="775">
        <f>IFERROR(SUM(BN22:BN658),"0")</f>
        <v>4136.3460000000005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7</v>
      </c>
      <c r="Y663" s="38">
        <f>ROUNDUP(SUM(BP22:BP658),0)</f>
        <v>7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4299.9877979797984</v>
      </c>
      <c r="Y664" s="775">
        <f>GrossWeightTotalR+PalletQtyTotalR*25</f>
        <v>4311.3460000000005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474.21548821548816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476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7.1349699999999991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0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0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2241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102.60000000000001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1605.12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00,00"/>
        <filter val="144,00"/>
        <filter val="18,52"/>
        <filter val="2 160,00"/>
        <filter val="208,33"/>
        <filter val="3 938,00"/>
        <filter val="4 124,99"/>
        <filter val="4 299,99"/>
        <filter val="400,00"/>
        <filter val="474,22"/>
        <filter val="500,00"/>
        <filter val="7"/>
        <filter val="78,00"/>
        <filter val="8,67"/>
        <filter val="94,7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