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0F0432-F9AB-4573-9D32-400A5F0508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2" i="1" s="1"/>
  <c r="P190" i="1"/>
  <c r="X186" i="1"/>
  <c r="X185" i="1"/>
  <c r="BO184" i="1"/>
  <c r="BM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P26" i="1"/>
  <c r="X24" i="1"/>
  <c r="X66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35" i="1" l="1"/>
  <c r="BN235" i="1"/>
  <c r="Z235" i="1"/>
  <c r="BP262" i="1"/>
  <c r="BN262" i="1"/>
  <c r="Z262" i="1"/>
  <c r="BP285" i="1"/>
  <c r="BN285" i="1"/>
  <c r="Z285" i="1"/>
  <c r="BP358" i="1"/>
  <c r="BN358" i="1"/>
  <c r="Z358" i="1"/>
  <c r="BP380" i="1"/>
  <c r="BN380" i="1"/>
  <c r="Z380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2" i="1"/>
  <c r="Z28" i="1"/>
  <c r="BN28" i="1"/>
  <c r="Z29" i="1"/>
  <c r="BN29" i="1"/>
  <c r="Z30" i="1"/>
  <c r="BN30" i="1"/>
  <c r="Z33" i="1"/>
  <c r="BN33" i="1"/>
  <c r="Z53" i="1"/>
  <c r="BN53" i="1"/>
  <c r="Z68" i="1"/>
  <c r="BN68" i="1"/>
  <c r="Z69" i="1"/>
  <c r="BN69" i="1"/>
  <c r="Z83" i="1"/>
  <c r="BN83" i="1"/>
  <c r="Z95" i="1"/>
  <c r="BN95" i="1"/>
  <c r="Z108" i="1"/>
  <c r="BN108" i="1"/>
  <c r="Z118" i="1"/>
  <c r="BN118" i="1"/>
  <c r="Z119" i="1"/>
  <c r="BN119" i="1"/>
  <c r="Z132" i="1"/>
  <c r="BN132" i="1"/>
  <c r="Z144" i="1"/>
  <c r="BN144" i="1"/>
  <c r="Z165" i="1"/>
  <c r="BN165" i="1"/>
  <c r="H671" i="1"/>
  <c r="Y180" i="1"/>
  <c r="Z190" i="1"/>
  <c r="Z191" i="1" s="1"/>
  <c r="BN190" i="1"/>
  <c r="BP190" i="1"/>
  <c r="Y191" i="1"/>
  <c r="Z194" i="1"/>
  <c r="BN194" i="1"/>
  <c r="Z207" i="1"/>
  <c r="BN207" i="1"/>
  <c r="BP217" i="1"/>
  <c r="BN217" i="1"/>
  <c r="BP227" i="1"/>
  <c r="BN227" i="1"/>
  <c r="Z227" i="1"/>
  <c r="BP245" i="1"/>
  <c r="BN245" i="1"/>
  <c r="Z245" i="1"/>
  <c r="BP251" i="1"/>
  <c r="BN251" i="1"/>
  <c r="Z251" i="1"/>
  <c r="BP270" i="1"/>
  <c r="BN270" i="1"/>
  <c r="Z270" i="1"/>
  <c r="BP308" i="1"/>
  <c r="BN308" i="1"/>
  <c r="Z308" i="1"/>
  <c r="BP368" i="1"/>
  <c r="BN368" i="1"/>
  <c r="Z368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BP97" i="1"/>
  <c r="BN97" i="1"/>
  <c r="Z97" i="1"/>
  <c r="BP110" i="1"/>
  <c r="BN110" i="1"/>
  <c r="Z110" i="1"/>
  <c r="BP124" i="1"/>
  <c r="BN124" i="1"/>
  <c r="Z124" i="1"/>
  <c r="BP134" i="1"/>
  <c r="BN134" i="1"/>
  <c r="Z134" i="1"/>
  <c r="BP150" i="1"/>
  <c r="BN150" i="1"/>
  <c r="Z150" i="1"/>
  <c r="BP176" i="1"/>
  <c r="BN176" i="1"/>
  <c r="Z176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J9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BP103" i="1"/>
  <c r="BN103" i="1"/>
  <c r="Z103" i="1"/>
  <c r="BP116" i="1"/>
  <c r="BN116" i="1"/>
  <c r="Z116" i="1"/>
  <c r="BP128" i="1"/>
  <c r="BN128" i="1"/>
  <c r="Z128" i="1"/>
  <c r="BP142" i="1"/>
  <c r="BN142" i="1"/>
  <c r="Z142" i="1"/>
  <c r="BP161" i="1"/>
  <c r="BN161" i="1"/>
  <c r="Z161" i="1"/>
  <c r="BP184" i="1"/>
  <c r="BN184" i="1"/>
  <c r="Z184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105" i="1"/>
  <c r="Y121" i="1"/>
  <c r="Y136" i="1"/>
  <c r="Y146" i="1"/>
  <c r="Y167" i="1"/>
  <c r="Y202" i="1"/>
  <c r="J671" i="1"/>
  <c r="Y225" i="1"/>
  <c r="Y239" i="1"/>
  <c r="Y338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Y508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Z98" i="1" s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Z224" i="1" s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44" i="1" l="1"/>
  <c r="Z372" i="1"/>
  <c r="Z301" i="1"/>
  <c r="Z185" i="1"/>
  <c r="Z120" i="1"/>
  <c r="Z623" i="1"/>
  <c r="Z453" i="1"/>
  <c r="Z246" i="1"/>
  <c r="Z202" i="1"/>
  <c r="Z129" i="1"/>
  <c r="Z89" i="1"/>
  <c r="Z73" i="1"/>
  <c r="Y663" i="1"/>
  <c r="Z36" i="1"/>
  <c r="Y665" i="1"/>
  <c r="Z606" i="1"/>
  <c r="Z571" i="1"/>
  <c r="Z528" i="1"/>
  <c r="Z289" i="1"/>
  <c r="Z271" i="1"/>
  <c r="Z238" i="1"/>
  <c r="Z136" i="1"/>
  <c r="Z55" i="1"/>
  <c r="Y662" i="1"/>
  <c r="Y664" i="1" s="1"/>
  <c r="Z411" i="1"/>
  <c r="Z365" i="1"/>
  <c r="Z565" i="1"/>
  <c r="Z503" i="1"/>
  <c r="Z427" i="1"/>
  <c r="Z466" i="1"/>
  <c r="Z634" i="1"/>
  <c r="Z647" i="1"/>
  <c r="Z613" i="1"/>
  <c r="Z583" i="1"/>
  <c r="Z594" i="1"/>
  <c r="Z394" i="1"/>
  <c r="Z381" i="1"/>
  <c r="Z258" i="1"/>
  <c r="Z146" i="1"/>
  <c r="Z80" i="1"/>
  <c r="Y661" i="1"/>
  <c r="Z311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<sst xmlns="http://schemas.openxmlformats.org/spreadsheetml/2006/main" count="3121" uniqueCount="1075">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</sst>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228" sqref="AA228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0.58333333333333337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16</v>
      </c>
      <c r="Y228" s="774">
        <f t="shared" si="46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17.156923076923078</v>
      </c>
      <c r="BN228" s="64">
        <f t="shared" si="48"/>
        <v>25.092000000000002</v>
      </c>
      <c r="BO228" s="64">
        <f t="shared" si="49"/>
        <v>3.6630036630036632E-2</v>
      </c>
      <c r="BP228" s="64">
        <f t="shared" si="50"/>
        <v>5.3571428571428568E-2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0.96</v>
      </c>
      <c r="Y237" s="774">
        <f t="shared" si="46"/>
        <v>2.4</v>
      </c>
      <c r="Z237" s="36">
        <f>IFERROR(IF(Y237=0,"",ROUNDUP(Y237/H237,0)*0.00651),"")</f>
        <v>6.5100000000000002E-3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1.0631999999999999</v>
      </c>
      <c r="BN237" s="64">
        <f t="shared" si="48"/>
        <v>2.6579999999999999</v>
      </c>
      <c r="BO237" s="64">
        <f t="shared" si="49"/>
        <v>2.1978021978021982E-3</v>
      </c>
      <c r="BP237" s="64">
        <f t="shared" si="50"/>
        <v>5.4945054945054949E-3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2.4512820512820515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7.1760000000000004E-2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16.96</v>
      </c>
      <c r="Y239" s="775">
        <f>IFERROR(SUM(Y227:Y237),"0")</f>
        <v>25.799999999999997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1000</v>
      </c>
      <c r="Y422" s="774">
        <f t="shared" si="81"/>
        <v>1005</v>
      </c>
      <c r="Z422" s="36">
        <f>IFERROR(IF(Y422=0,"",ROUNDUP(Y422/H422,0)*0.02175),"")</f>
        <v>1.4572499999999999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1032</v>
      </c>
      <c r="BN422" s="64">
        <f t="shared" si="83"/>
        <v>1037.1600000000001</v>
      </c>
      <c r="BO422" s="64">
        <f t="shared" si="84"/>
        <v>1.3888888888888888</v>
      </c>
      <c r="BP422" s="64">
        <f t="shared" si="85"/>
        <v>1.3958333333333333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1.4572499999999999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1000</v>
      </c>
      <c r="Y428" s="775">
        <f>IFERROR(SUM(Y416:Y426),"0")</f>
        <v>1005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1420</v>
      </c>
      <c r="Y430" s="774">
        <f>IFERROR(IF(X430="",0,CEILING((X430/$H430),1)*$H430),"")</f>
        <v>1425</v>
      </c>
      <c r="Z430" s="36">
        <f>IFERROR(IF(Y430=0,"",ROUNDUP(Y430/H430,0)*0.02175),"")</f>
        <v>2.0662499999999997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1465.44</v>
      </c>
      <c r="BN430" s="64">
        <f>IFERROR(Y430*I430/H430,"0")</f>
        <v>1470.6</v>
      </c>
      <c r="BO430" s="64">
        <f>IFERROR(1/J430*(X430/H430),"0")</f>
        <v>1.9722222222222223</v>
      </c>
      <c r="BP430" s="64">
        <f>IFERROR(1/J430*(Y430/H430),"0")</f>
        <v>1.9791666666666665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94.666666666666671</v>
      </c>
      <c r="Y432" s="775">
        <f>IFERROR(Y430/H430,"0")+IFERROR(Y431/H431,"0")</f>
        <v>95</v>
      </c>
      <c r="Z432" s="775">
        <f>IFERROR(IF(Z430="",0,Z430),"0")+IFERROR(IF(Z431="",0,Z431),"0")</f>
        <v>2.0662499999999997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1420</v>
      </c>
      <c r="Y433" s="775">
        <f>IFERROR(SUM(Y430:Y431),"0")</f>
        <v>1425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2436.96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2455.8000000000002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2515.6601230769229</v>
      </c>
      <c r="Y662" s="775">
        <f>IFERROR(SUM(BN22:BN658),"0")</f>
        <v>2535.5100000000002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4</v>
      </c>
      <c r="Y663" s="38">
        <f>ROUNDUP(SUM(BP22:BP658),0)</f>
        <v>4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2615.6601230769229</v>
      </c>
      <c r="Y664" s="775">
        <f>GrossWeightTotalR+PalletQtyTotalR*25</f>
        <v>2635.51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163.78461538461539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166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3.5952599999999997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25.799999999999997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2430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6"/>
        <filter val="1 000,00"/>
        <filter val="1 420,00"/>
        <filter val="16,00"/>
        <filter val="16,96"/>
        <filter val="163,78"/>
        <filter val="2 436,96"/>
        <filter val="2 515,66"/>
        <filter val="2 615,66"/>
        <filter val="2,45"/>
        <filter val="4"/>
        <filter val="66,67"/>
        <filter val="94,67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