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8E1BB0-42BE-4383-A9A9-4C097840B8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X667" i="1"/>
  <c r="BO666" i="1"/>
  <c r="BM666" i="1"/>
  <c r="Y666" i="1"/>
  <c r="X664" i="1"/>
  <c r="X663" i="1"/>
  <c r="BO662" i="1"/>
  <c r="BM662" i="1"/>
  <c r="Y662" i="1"/>
  <c r="X660" i="1"/>
  <c r="X659" i="1"/>
  <c r="BO658" i="1"/>
  <c r="BM658" i="1"/>
  <c r="Y658" i="1"/>
  <c r="BO657" i="1"/>
  <c r="BM657" i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X603" i="1"/>
  <c r="X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P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BO392" i="1"/>
  <c r="BM392" i="1"/>
  <c r="Y392" i="1"/>
  <c r="X390" i="1"/>
  <c r="X389" i="1"/>
  <c r="BO388" i="1"/>
  <c r="BN388" i="1"/>
  <c r="BM388" i="1"/>
  <c r="Z388" i="1"/>
  <c r="Y388" i="1"/>
  <c r="BP388" i="1" s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X164" i="1"/>
  <c r="X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BP59" i="1" s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75" i="1" s="1"/>
  <c r="BM22" i="1"/>
  <c r="Y22" i="1"/>
  <c r="B683" i="1" s="1"/>
  <c r="P22" i="1"/>
  <c r="H10" i="1"/>
  <c r="A9" i="1"/>
  <c r="F10" i="1" s="1"/>
  <c r="D7" i="1"/>
  <c r="Q6" i="1"/>
  <c r="P2" i="1"/>
  <c r="Y407" i="1" l="1"/>
  <c r="BP406" i="1"/>
  <c r="BN406" i="1"/>
  <c r="Z406" i="1"/>
  <c r="Z407" i="1" s="1"/>
  <c r="BP410" i="1"/>
  <c r="BN410" i="1"/>
  <c r="Z410" i="1"/>
  <c r="BP452" i="1"/>
  <c r="BN452" i="1"/>
  <c r="Z452" i="1"/>
  <c r="BP509" i="1"/>
  <c r="BN509" i="1"/>
  <c r="Z509" i="1"/>
  <c r="BP564" i="1"/>
  <c r="BN564" i="1"/>
  <c r="Z564" i="1"/>
  <c r="BP584" i="1"/>
  <c r="BN584" i="1"/>
  <c r="Z584" i="1"/>
  <c r="BP595" i="1"/>
  <c r="BN595" i="1"/>
  <c r="Z595" i="1"/>
  <c r="Y607" i="1"/>
  <c r="Y606" i="1"/>
  <c r="BP605" i="1"/>
  <c r="BN605" i="1"/>
  <c r="Z605" i="1"/>
  <c r="Z606" i="1" s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Z31" i="1"/>
  <c r="BN31" i="1"/>
  <c r="Z32" i="1"/>
  <c r="BN32" i="1"/>
  <c r="Z54" i="1"/>
  <c r="BN54" i="1"/>
  <c r="Z78" i="1"/>
  <c r="BN78" i="1"/>
  <c r="Y90" i="1"/>
  <c r="Z92" i="1"/>
  <c r="BN92" i="1"/>
  <c r="Z109" i="1"/>
  <c r="BN109" i="1"/>
  <c r="Z133" i="1"/>
  <c r="BN133" i="1"/>
  <c r="Z143" i="1"/>
  <c r="BN143" i="1"/>
  <c r="Y158" i="1"/>
  <c r="Z179" i="1"/>
  <c r="BN179" i="1"/>
  <c r="Z199" i="1"/>
  <c r="BN199" i="1"/>
  <c r="Z214" i="1"/>
  <c r="BN214" i="1"/>
  <c r="Z218" i="1"/>
  <c r="BN218" i="1"/>
  <c r="Z230" i="1"/>
  <c r="BN230" i="1"/>
  <c r="Z238" i="1"/>
  <c r="BN238" i="1"/>
  <c r="Z255" i="1"/>
  <c r="BN255" i="1"/>
  <c r="Z266" i="1"/>
  <c r="BN266" i="1"/>
  <c r="Z276" i="1"/>
  <c r="Z277" i="1" s="1"/>
  <c r="BN276" i="1"/>
  <c r="BP276" i="1"/>
  <c r="Y277" i="1"/>
  <c r="Z281" i="1"/>
  <c r="BN281" i="1"/>
  <c r="Z289" i="1"/>
  <c r="BN289" i="1"/>
  <c r="Z312" i="1"/>
  <c r="BN312" i="1"/>
  <c r="Z360" i="1"/>
  <c r="BN360" i="1"/>
  <c r="Z370" i="1"/>
  <c r="BN370" i="1"/>
  <c r="Z382" i="1"/>
  <c r="BN382" i="1"/>
  <c r="BP424" i="1"/>
  <c r="BN424" i="1"/>
  <c r="Z424" i="1"/>
  <c r="BP502" i="1"/>
  <c r="BN502" i="1"/>
  <c r="Z502" i="1"/>
  <c r="AB683" i="1"/>
  <c r="Y551" i="1"/>
  <c r="BP550" i="1"/>
  <c r="BN550" i="1"/>
  <c r="Z550" i="1"/>
  <c r="Z551" i="1" s="1"/>
  <c r="BP556" i="1"/>
  <c r="BN556" i="1"/>
  <c r="Z556" i="1"/>
  <c r="BP576" i="1"/>
  <c r="BN576" i="1"/>
  <c r="Z576" i="1"/>
  <c r="Y597" i="1"/>
  <c r="Y596" i="1"/>
  <c r="BP594" i="1"/>
  <c r="BN594" i="1"/>
  <c r="Z594" i="1"/>
  <c r="BP622" i="1"/>
  <c r="BN622" i="1"/>
  <c r="Z622" i="1"/>
  <c r="BP624" i="1"/>
  <c r="BN624" i="1"/>
  <c r="Z624" i="1"/>
  <c r="Y647" i="1"/>
  <c r="Y646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BP102" i="1"/>
  <c r="BN102" i="1"/>
  <c r="BP115" i="1"/>
  <c r="BN115" i="1"/>
  <c r="Z115" i="1"/>
  <c r="BP135" i="1"/>
  <c r="BN135" i="1"/>
  <c r="Z135" i="1"/>
  <c r="BP145" i="1"/>
  <c r="BN145" i="1"/>
  <c r="Z145" i="1"/>
  <c r="BP166" i="1"/>
  <c r="BN166" i="1"/>
  <c r="Z166" i="1"/>
  <c r="BP181" i="1"/>
  <c r="BN181" i="1"/>
  <c r="Z181" i="1"/>
  <c r="BP201" i="1"/>
  <c r="BN201" i="1"/>
  <c r="Z201" i="1"/>
  <c r="BP220" i="1"/>
  <c r="BN220" i="1"/>
  <c r="Z220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301" i="1"/>
  <c r="BN301" i="1"/>
  <c r="Z301" i="1"/>
  <c r="R683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2" i="1"/>
  <c r="Y331" i="1"/>
  <c r="BP330" i="1"/>
  <c r="BN330" i="1"/>
  <c r="Z330" i="1"/>
  <c r="Z331" i="1" s="1"/>
  <c r="Y336" i="1"/>
  <c r="Y335" i="1"/>
  <c r="BP334" i="1"/>
  <c r="BN334" i="1"/>
  <c r="Z334" i="1"/>
  <c r="Z335" i="1" s="1"/>
  <c r="BP338" i="1"/>
  <c r="BN338" i="1"/>
  <c r="Z338" i="1"/>
  <c r="BP362" i="1"/>
  <c r="BN362" i="1"/>
  <c r="Z362" i="1"/>
  <c r="BP372" i="1"/>
  <c r="BN372" i="1"/>
  <c r="Z372" i="1"/>
  <c r="Y390" i="1"/>
  <c r="BP386" i="1"/>
  <c r="BN386" i="1"/>
  <c r="Z386" i="1"/>
  <c r="BP401" i="1"/>
  <c r="BN401" i="1"/>
  <c r="Z401" i="1"/>
  <c r="BP422" i="1"/>
  <c r="BN422" i="1"/>
  <c r="Z422" i="1"/>
  <c r="Y434" i="1"/>
  <c r="BP432" i="1"/>
  <c r="BN432" i="1"/>
  <c r="Z432" i="1"/>
  <c r="BP438" i="1"/>
  <c r="BN438" i="1"/>
  <c r="Z438" i="1"/>
  <c r="BP658" i="1"/>
  <c r="BN658" i="1"/>
  <c r="Z658" i="1"/>
  <c r="Y668" i="1"/>
  <c r="Y667" i="1"/>
  <c r="BP666" i="1"/>
  <c r="BN666" i="1"/>
  <c r="Z666" i="1"/>
  <c r="Z667" i="1" s="1"/>
  <c r="X674" i="1"/>
  <c r="X676" i="1" s="1"/>
  <c r="X677" i="1"/>
  <c r="Z27" i="1"/>
  <c r="BN27" i="1"/>
  <c r="Z34" i="1"/>
  <c r="BN34" i="1"/>
  <c r="C683" i="1"/>
  <c r="Z52" i="1"/>
  <c r="BN52" i="1"/>
  <c r="Z58" i="1"/>
  <c r="BN58" i="1"/>
  <c r="BP58" i="1"/>
  <c r="D683" i="1"/>
  <c r="Z67" i="1"/>
  <c r="BN67" i="1"/>
  <c r="Z70" i="1"/>
  <c r="BN70" i="1"/>
  <c r="Z76" i="1"/>
  <c r="BN76" i="1"/>
  <c r="BP76" i="1"/>
  <c r="Z84" i="1"/>
  <c r="BN84" i="1"/>
  <c r="Z88" i="1"/>
  <c r="BN88" i="1"/>
  <c r="Y98" i="1"/>
  <c r="Z94" i="1"/>
  <c r="BN94" i="1"/>
  <c r="Z102" i="1"/>
  <c r="BP127" i="1"/>
  <c r="BN127" i="1"/>
  <c r="Z127" i="1"/>
  <c r="BP141" i="1"/>
  <c r="BN141" i="1"/>
  <c r="Z141" i="1"/>
  <c r="BP157" i="1"/>
  <c r="BN157" i="1"/>
  <c r="Z157" i="1"/>
  <c r="BP161" i="1"/>
  <c r="BN161" i="1"/>
  <c r="Z161" i="1"/>
  <c r="Y174" i="1"/>
  <c r="BP173" i="1"/>
  <c r="BN173" i="1"/>
  <c r="Z173" i="1"/>
  <c r="Z174" i="1" s="1"/>
  <c r="Y183" i="1"/>
  <c r="BP177" i="1"/>
  <c r="BN177" i="1"/>
  <c r="Z177" i="1"/>
  <c r="BP197" i="1"/>
  <c r="BN197" i="1"/>
  <c r="Z197" i="1"/>
  <c r="J683" i="1"/>
  <c r="BP208" i="1"/>
  <c r="BN208" i="1"/>
  <c r="Z208" i="1"/>
  <c r="BP224" i="1"/>
  <c r="BN224" i="1"/>
  <c r="Z224" i="1"/>
  <c r="BP236" i="1"/>
  <c r="BN236" i="1"/>
  <c r="Z236" i="1"/>
  <c r="BP253" i="1"/>
  <c r="BN253" i="1"/>
  <c r="Z253" i="1"/>
  <c r="BP264" i="1"/>
  <c r="BN264" i="1"/>
  <c r="Z264" i="1"/>
  <c r="BP272" i="1"/>
  <c r="BN272" i="1"/>
  <c r="Z272" i="1"/>
  <c r="BP287" i="1"/>
  <c r="BN287" i="1"/>
  <c r="Z287" i="1"/>
  <c r="BP310" i="1"/>
  <c r="BN310" i="1"/>
  <c r="Z310" i="1"/>
  <c r="Y355" i="1"/>
  <c r="Y354" i="1"/>
  <c r="BP353" i="1"/>
  <c r="BN353" i="1"/>
  <c r="Z353" i="1"/>
  <c r="Z354" i="1" s="1"/>
  <c r="BP358" i="1"/>
  <c r="BN358" i="1"/>
  <c r="Z358" i="1"/>
  <c r="BP366" i="1"/>
  <c r="BN366" i="1"/>
  <c r="Z366" i="1"/>
  <c r="BP380" i="1"/>
  <c r="BN380" i="1"/>
  <c r="Z380" i="1"/>
  <c r="BP394" i="1"/>
  <c r="BN394" i="1"/>
  <c r="Z394" i="1"/>
  <c r="BP412" i="1"/>
  <c r="BN412" i="1"/>
  <c r="Z412" i="1"/>
  <c r="BP418" i="1"/>
  <c r="BN418" i="1"/>
  <c r="Z418" i="1"/>
  <c r="BP426" i="1"/>
  <c r="BN426" i="1"/>
  <c r="Z426" i="1"/>
  <c r="Y440" i="1"/>
  <c r="Y439" i="1"/>
  <c r="BP437" i="1"/>
  <c r="BN437" i="1"/>
  <c r="Z437" i="1"/>
  <c r="Z439" i="1" s="1"/>
  <c r="BP454" i="1"/>
  <c r="BN454" i="1"/>
  <c r="Z454" i="1"/>
  <c r="Y473" i="1"/>
  <c r="Y472" i="1"/>
  <c r="BP471" i="1"/>
  <c r="BN471" i="1"/>
  <c r="Z471" i="1"/>
  <c r="Z472" i="1" s="1"/>
  <c r="Y478" i="1"/>
  <c r="BP477" i="1"/>
  <c r="BN477" i="1"/>
  <c r="Z477" i="1"/>
  <c r="Z478" i="1" s="1"/>
  <c r="BP481" i="1"/>
  <c r="BN481" i="1"/>
  <c r="Z481" i="1"/>
  <c r="BP485" i="1"/>
  <c r="BN485" i="1"/>
  <c r="Z485" i="1"/>
  <c r="BP495" i="1"/>
  <c r="BN495" i="1"/>
  <c r="Z495" i="1"/>
  <c r="Y515" i="1"/>
  <c r="BP513" i="1"/>
  <c r="BN513" i="1"/>
  <c r="Z513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Y591" i="1"/>
  <c r="Y151" i="1"/>
  <c r="Y187" i="1"/>
  <c r="Y374" i="1"/>
  <c r="Y384" i="1"/>
  <c r="Y396" i="1"/>
  <c r="Y403" i="1"/>
  <c r="Y414" i="1"/>
  <c r="Y413" i="1"/>
  <c r="BP450" i="1"/>
  <c r="BN450" i="1"/>
  <c r="Z450" i="1"/>
  <c r="BP466" i="1"/>
  <c r="BN466" i="1"/>
  <c r="Z466" i="1"/>
  <c r="BP484" i="1"/>
  <c r="BN484" i="1"/>
  <c r="Z484" i="1"/>
  <c r="BP492" i="1"/>
  <c r="BN492" i="1"/>
  <c r="Z492" i="1"/>
  <c r="BP500" i="1"/>
  <c r="BN500" i="1"/>
  <c r="Z500" i="1"/>
  <c r="BP525" i="1"/>
  <c r="BN525" i="1"/>
  <c r="Z52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659" i="1"/>
  <c r="BP657" i="1"/>
  <c r="BN657" i="1"/>
  <c r="Z657" i="1"/>
  <c r="Z659" i="1" s="1"/>
  <c r="Y460" i="1"/>
  <c r="Y468" i="1"/>
  <c r="Y586" i="1"/>
  <c r="H9" i="1"/>
  <c r="A10" i="1"/>
  <c r="Y24" i="1"/>
  <c r="Y37" i="1"/>
  <c r="Y41" i="1"/>
  <c r="Y45" i="1"/>
  <c r="Y55" i="1"/>
  <c r="Y61" i="1"/>
  <c r="Y73" i="1"/>
  <c r="Y81" i="1"/>
  <c r="Y89" i="1"/>
  <c r="Y99" i="1"/>
  <c r="Y105" i="1"/>
  <c r="E683" i="1"/>
  <c r="Y111" i="1"/>
  <c r="BP108" i="1"/>
  <c r="BN108" i="1"/>
  <c r="Z108" i="1"/>
  <c r="BP116" i="1"/>
  <c r="BN116" i="1"/>
  <c r="Z116" i="1"/>
  <c r="BP119" i="1"/>
  <c r="BN119" i="1"/>
  <c r="Z119" i="1"/>
  <c r="Y121" i="1"/>
  <c r="F683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BP162" i="1"/>
  <c r="BN162" i="1"/>
  <c r="Z162" i="1"/>
  <c r="Z163" i="1" s="1"/>
  <c r="Y164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1" i="1"/>
  <c r="Y248" i="1"/>
  <c r="BP243" i="1"/>
  <c r="BN243" i="1"/>
  <c r="Z243" i="1"/>
  <c r="BP247" i="1"/>
  <c r="BN247" i="1"/>
  <c r="Z247" i="1"/>
  <c r="Y249" i="1"/>
  <c r="K683" i="1"/>
  <c r="Y261" i="1"/>
  <c r="BP252" i="1"/>
  <c r="BN252" i="1"/>
  <c r="Z252" i="1"/>
  <c r="BP256" i="1"/>
  <c r="BN256" i="1"/>
  <c r="Z256" i="1"/>
  <c r="Y260" i="1"/>
  <c r="BP265" i="1"/>
  <c r="BN265" i="1"/>
  <c r="Z265" i="1"/>
  <c r="BP269" i="1"/>
  <c r="BN269" i="1"/>
  <c r="Z269" i="1"/>
  <c r="Y273" i="1"/>
  <c r="BP282" i="1"/>
  <c r="BN282" i="1"/>
  <c r="Z282" i="1"/>
  <c r="BP286" i="1"/>
  <c r="BN286" i="1"/>
  <c r="Z286" i="1"/>
  <c r="BP290" i="1"/>
  <c r="BN290" i="1"/>
  <c r="Z290" i="1"/>
  <c r="Y292" i="1"/>
  <c r="O683" i="1"/>
  <c r="Y296" i="1"/>
  <c r="BP295" i="1"/>
  <c r="BN295" i="1"/>
  <c r="Z295" i="1"/>
  <c r="Z296" i="1" s="1"/>
  <c r="Y297" i="1"/>
  <c r="P683" i="1"/>
  <c r="Y303" i="1"/>
  <c r="BP300" i="1"/>
  <c r="BN300" i="1"/>
  <c r="Z300" i="1"/>
  <c r="BP309" i="1"/>
  <c r="BN309" i="1"/>
  <c r="Z309" i="1"/>
  <c r="Y313" i="1"/>
  <c r="BP339" i="1"/>
  <c r="BN339" i="1"/>
  <c r="Z339" i="1"/>
  <c r="S683" i="1"/>
  <c r="Y341" i="1"/>
  <c r="T683" i="1"/>
  <c r="Y345" i="1"/>
  <c r="BP344" i="1"/>
  <c r="BN344" i="1"/>
  <c r="Z344" i="1"/>
  <c r="Z345" i="1" s="1"/>
  <c r="Y346" i="1"/>
  <c r="Y351" i="1"/>
  <c r="BP348" i="1"/>
  <c r="BN348" i="1"/>
  <c r="Z348" i="1"/>
  <c r="Z350" i="1" s="1"/>
  <c r="BP361" i="1"/>
  <c r="BN361" i="1"/>
  <c r="Z361" i="1"/>
  <c r="F9" i="1"/>
  <c r="J9" i="1"/>
  <c r="Z22" i="1"/>
  <c r="Z23" i="1" s="1"/>
  <c r="BN22" i="1"/>
  <c r="BP22" i="1"/>
  <c r="Y23" i="1"/>
  <c r="X67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BN93" i="1"/>
  <c r="Z95" i="1"/>
  <c r="BN95" i="1"/>
  <c r="Z97" i="1"/>
  <c r="BN97" i="1"/>
  <c r="Z101" i="1"/>
  <c r="BN101" i="1"/>
  <c r="BP101" i="1"/>
  <c r="Z103" i="1"/>
  <c r="BN103" i="1"/>
  <c r="BP110" i="1"/>
  <c r="BN110" i="1"/>
  <c r="Z110" i="1"/>
  <c r="Y112" i="1"/>
  <c r="Y120" i="1"/>
  <c r="BP114" i="1"/>
  <c r="BN114" i="1"/>
  <c r="Z114" i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Y146" i="1"/>
  <c r="BP150" i="1"/>
  <c r="BN150" i="1"/>
  <c r="Z150" i="1"/>
  <c r="Z151" i="1" s="1"/>
  <c r="Y152" i="1"/>
  <c r="BP156" i="1"/>
  <c r="BN156" i="1"/>
  <c r="Z156" i="1"/>
  <c r="Y163" i="1"/>
  <c r="Y170" i="1"/>
  <c r="Y169" i="1"/>
  <c r="BP178" i="1"/>
  <c r="BN178" i="1"/>
  <c r="Z178" i="1"/>
  <c r="Z182" i="1" s="1"/>
  <c r="Y182" i="1"/>
  <c r="BP186" i="1"/>
  <c r="BN186" i="1"/>
  <c r="Z186" i="1"/>
  <c r="Z187" i="1" s="1"/>
  <c r="Y188" i="1"/>
  <c r="I683" i="1"/>
  <c r="Y193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Y226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83" i="1"/>
  <c r="Y314" i="1"/>
  <c r="BP307" i="1"/>
  <c r="BN307" i="1"/>
  <c r="Z307" i="1"/>
  <c r="BP311" i="1"/>
  <c r="BN311" i="1"/>
  <c r="Z311" i="1"/>
  <c r="Y340" i="1"/>
  <c r="Y350" i="1"/>
  <c r="BP359" i="1"/>
  <c r="BN359" i="1"/>
  <c r="Z359" i="1"/>
  <c r="Y367" i="1"/>
  <c r="BP363" i="1"/>
  <c r="BN363" i="1"/>
  <c r="Z363" i="1"/>
  <c r="Y375" i="1"/>
  <c r="Y383" i="1"/>
  <c r="Y389" i="1"/>
  <c r="Y397" i="1"/>
  <c r="BP419" i="1"/>
  <c r="BN419" i="1"/>
  <c r="Z419" i="1"/>
  <c r="BP423" i="1"/>
  <c r="BN423" i="1"/>
  <c r="Z423" i="1"/>
  <c r="BP427" i="1"/>
  <c r="BN427" i="1"/>
  <c r="Z427" i="1"/>
  <c r="BP449" i="1"/>
  <c r="BN449" i="1"/>
  <c r="Z449" i="1"/>
  <c r="BP453" i="1"/>
  <c r="BN453" i="1"/>
  <c r="Z453" i="1"/>
  <c r="BP467" i="1"/>
  <c r="BN467" i="1"/>
  <c r="Z467" i="1"/>
  <c r="Y469" i="1"/>
  <c r="BP482" i="1"/>
  <c r="BN482" i="1"/>
  <c r="Z482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G683" i="1"/>
  <c r="Y159" i="1"/>
  <c r="H683" i="1"/>
  <c r="Y175" i="1"/>
  <c r="Y210" i="1"/>
  <c r="L683" i="1"/>
  <c r="Y274" i="1"/>
  <c r="M683" i="1"/>
  <c r="Y291" i="1"/>
  <c r="Y319" i="1"/>
  <c r="U683" i="1"/>
  <c r="Z365" i="1"/>
  <c r="BN365" i="1"/>
  <c r="Y368" i="1"/>
  <c r="Z371" i="1"/>
  <c r="BN371" i="1"/>
  <c r="Z373" i="1"/>
  <c r="BN373" i="1"/>
  <c r="Z377" i="1"/>
  <c r="BN377" i="1"/>
  <c r="BP377" i="1"/>
  <c r="Z379" i="1"/>
  <c r="BN379" i="1"/>
  <c r="Z381" i="1"/>
  <c r="BN381" i="1"/>
  <c r="Z387" i="1"/>
  <c r="BN387" i="1"/>
  <c r="Z392" i="1"/>
  <c r="BN392" i="1"/>
  <c r="BP392" i="1"/>
  <c r="Z393" i="1"/>
  <c r="BN393" i="1"/>
  <c r="Z395" i="1"/>
  <c r="BN395" i="1"/>
  <c r="Z399" i="1"/>
  <c r="Z402" i="1" s="1"/>
  <c r="BN399" i="1"/>
  <c r="BP399" i="1"/>
  <c r="BP400" i="1"/>
  <c r="BN400" i="1"/>
  <c r="Y402" i="1"/>
  <c r="BP411" i="1"/>
  <c r="BN411" i="1"/>
  <c r="Z411" i="1"/>
  <c r="Z413" i="1" s="1"/>
  <c r="W683" i="1"/>
  <c r="BP421" i="1"/>
  <c r="BN421" i="1"/>
  <c r="Z421" i="1"/>
  <c r="BP425" i="1"/>
  <c r="BN425" i="1"/>
  <c r="Z425" i="1"/>
  <c r="Y429" i="1"/>
  <c r="BP433" i="1"/>
  <c r="BN433" i="1"/>
  <c r="Z433" i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50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Y510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AC683" i="1"/>
  <c r="BP559" i="1"/>
  <c r="BN559" i="1"/>
  <c r="Z559" i="1"/>
  <c r="BP563" i="1"/>
  <c r="BN563" i="1"/>
  <c r="Z563" i="1"/>
  <c r="Y567" i="1"/>
  <c r="Z573" i="1"/>
  <c r="BP571" i="1"/>
  <c r="BN571" i="1"/>
  <c r="Z571" i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V683" i="1"/>
  <c r="Y408" i="1"/>
  <c r="Y430" i="1"/>
  <c r="Y683" i="1"/>
  <c r="Y479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46" i="1" l="1"/>
  <c r="Z625" i="1"/>
  <c r="Z434" i="1"/>
  <c r="Z396" i="1"/>
  <c r="Z389" i="1"/>
  <c r="Z367" i="1"/>
  <c r="Z313" i="1"/>
  <c r="Z273" i="1"/>
  <c r="Z215" i="1"/>
  <c r="Z204" i="1"/>
  <c r="Z158" i="1"/>
  <c r="Z80" i="1"/>
  <c r="Z340" i="1"/>
  <c r="Z596" i="1"/>
  <c r="Z567" i="1"/>
  <c r="Z505" i="1"/>
  <c r="Z291" i="1"/>
  <c r="Z226" i="1"/>
  <c r="Z455" i="1"/>
  <c r="Z429" i="1"/>
  <c r="Z374" i="1"/>
  <c r="Z120" i="1"/>
  <c r="Z104" i="1"/>
  <c r="Z98" i="1"/>
  <c r="Z36" i="1"/>
  <c r="Z248" i="1"/>
  <c r="Z146" i="1"/>
  <c r="Z240" i="1"/>
  <c r="Y677" i="1"/>
  <c r="Y674" i="1"/>
  <c r="Z303" i="1"/>
  <c r="Y673" i="1"/>
  <c r="Z653" i="1"/>
  <c r="Z635" i="1"/>
  <c r="Z618" i="1"/>
  <c r="Z546" i="1"/>
  <c r="Z530" i="1"/>
  <c r="Z468" i="1"/>
  <c r="Z383" i="1"/>
  <c r="Z89" i="1"/>
  <c r="Z73" i="1"/>
  <c r="Z55" i="1"/>
  <c r="Y675" i="1"/>
  <c r="Z260" i="1"/>
  <c r="Z136" i="1"/>
  <c r="Z129" i="1"/>
  <c r="Z111" i="1"/>
  <c r="Y676" i="1" l="1"/>
  <c r="Z678" i="1"/>
</calcChain>
</file>

<file path=xl/sharedStrings.xml><?xml version="1.0" encoding="utf-8"?>
<sst xmlns="http://schemas.openxmlformats.org/spreadsheetml/2006/main" count="3173" uniqueCount="1093">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</sst>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45640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Суббота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0.375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5">
        <v>4607091383881</v>
      </c>
      <c r="E26" s="786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5">
        <v>4680115885912</v>
      </c>
      <c r="E27" s="786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5">
        <v>4607091383911</v>
      </c>
      <c r="E33" s="786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5">
        <v>4680115885905</v>
      </c>
      <c r="E34" s="786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5">
        <v>4607091385670</v>
      </c>
      <c r="E49" s="786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1">
        <v>220</v>
      </c>
      <c r="Y49" s="782">
        <f t="shared" ref="Y49:Y54" si="6">IFERROR(IF(X49="",0,CEILING((X49/$H49),1)*$H49),"")</f>
        <v>226.8</v>
      </c>
      <c r="Z49" s="36">
        <f>IFERROR(IF(Y49=0,"",ROUNDUP(Y49/H49,0)*0.02175),"")</f>
        <v>0.45674999999999999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229.77777777777774</v>
      </c>
      <c r="BN49" s="64">
        <f t="shared" ref="BN49:BN54" si="8">IFERROR(Y49*I49/H49,"0")</f>
        <v>236.88</v>
      </c>
      <c r="BO49" s="64">
        <f t="shared" ref="BO49:BO54" si="9">IFERROR(1/J49*(X49/H49),"0")</f>
        <v>0.36375661375661372</v>
      </c>
      <c r="BP49" s="64">
        <f t="shared" ref="BP49:BP54" si="10">IFERROR(1/J49*(Y49/H49),"0")</f>
        <v>0.375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5">
        <v>4607091385670</v>
      </c>
      <c r="E50" s="786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5">
        <v>4607091385687</v>
      </c>
      <c r="E52" s="786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1">
        <v>240</v>
      </c>
      <c r="Y52" s="782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5">
        <v>4680115882539</v>
      </c>
      <c r="E53" s="786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80.370370370370367</v>
      </c>
      <c r="Y55" s="783">
        <f>IFERROR(Y49/H49,"0")+IFERROR(Y50/H50,"0")+IFERROR(Y51/H51,"0")+IFERROR(Y52/H52,"0")+IFERROR(Y53/H53,"0")+IFERROR(Y54/H54,"0")</f>
        <v>81</v>
      </c>
      <c r="Z55" s="783">
        <f>IFERROR(IF(Z49="",0,Z49),"0")+IFERROR(IF(Z50="",0,Z50),"0")+IFERROR(IF(Z51="",0,Z51),"0")+IFERROR(IF(Z52="",0,Z52),"0")+IFERROR(IF(Z53="",0,Z53),"0")+IFERROR(IF(Z54="",0,Z54),"0")</f>
        <v>0.99795</v>
      </c>
      <c r="AA55" s="784"/>
      <c r="AB55" s="784"/>
      <c r="AC55" s="784"/>
    </row>
    <row r="56" spans="1:68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460</v>
      </c>
      <c r="Y56" s="783">
        <f>IFERROR(SUM(Y49:Y54),"0")</f>
        <v>466.8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400</v>
      </c>
      <c r="Y65" s="78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hidden="1" customHeight="1" x14ac:dyDescent="0.25">
      <c r="A66" s="54" t="s">
        <v>147</v>
      </c>
      <c r="B66" s="54" t="s">
        <v>150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13" t="s">
        <v>161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4301011192</v>
      </c>
      <c r="D70" s="785">
        <v>4607091382952</v>
      </c>
      <c r="E70" s="786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166</v>
      </c>
      <c r="B71" s="54" t="s">
        <v>167</v>
      </c>
      <c r="C71" s="31">
        <v>4301011589</v>
      </c>
      <c r="D71" s="785">
        <v>4680115885899</v>
      </c>
      <c r="E71" s="786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270</v>
      </c>
      <c r="Y72" s="782">
        <f t="shared" si="11"/>
        <v>270</v>
      </c>
      <c r="Z72" s="36">
        <f>IFERROR(IF(Y72=0,"",ROUNDUP(Y72/H72,0)*0.00902),"")</f>
        <v>0.54120000000000001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282.60000000000002</v>
      </c>
      <c r="BN72" s="64">
        <f t="shared" si="13"/>
        <v>282.60000000000002</v>
      </c>
      <c r="BO72" s="64">
        <f t="shared" si="14"/>
        <v>0.45454545454545459</v>
      </c>
      <c r="BP72" s="64">
        <f t="shared" si="15"/>
        <v>0.45454545454545459</v>
      </c>
    </row>
    <row r="73" spans="1:68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97.037037037037038</v>
      </c>
      <c r="Y73" s="783">
        <f>IFERROR(Y64/H64,"0")+IFERROR(Y65/H65,"0")+IFERROR(Y66/H66,"0")+IFERROR(Y67/H67,"0")+IFERROR(Y68/H68,"0")+IFERROR(Y69/H69,"0")+IFERROR(Y70/H70,"0")+IFERROR(Y71/H71,"0")+IFERROR(Y72/H72,"0")</f>
        <v>98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1.3676999999999999</v>
      </c>
      <c r="AA73" s="784"/>
      <c r="AB73" s="784"/>
      <c r="AC73" s="784"/>
    </row>
    <row r="74" spans="1:68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670</v>
      </c>
      <c r="Y74" s="783">
        <f>IFERROR(SUM(Y64:Y72),"0")</f>
        <v>680.40000000000009</v>
      </c>
      <c r="Z74" s="37"/>
      <c r="AA74" s="784"/>
      <c r="AB74" s="784"/>
      <c r="AC74" s="784"/>
    </row>
    <row r="75" spans="1:68" ht="14.25" hidden="1" customHeight="1" x14ac:dyDescent="0.25">
      <c r="A75" s="795" t="s">
        <v>173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90</v>
      </c>
      <c r="Y76" s="782">
        <f>IFERROR(IF(X76="",0,CEILING((X76/$H76),1)*$H76),"")</f>
        <v>97.2</v>
      </c>
      <c r="Z76" s="36">
        <f>IFERROR(IF(Y76=0,"",ROUNDUP(Y76/H76,0)*0.02175),"")</f>
        <v>0.19574999999999998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93.999999999999986</v>
      </c>
      <c r="BN76" s="64">
        <f>IFERROR(Y76*I76/H76,"0")</f>
        <v>101.51999999999998</v>
      </c>
      <c r="BO76" s="64">
        <f>IFERROR(1/J76*(X76/H76),"0")</f>
        <v>0.14880952380952378</v>
      </c>
      <c r="BP76" s="64">
        <f>IFERROR(1/J76*(Y76/H76),"0")</f>
        <v>0.1607142857142857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180</v>
      </c>
      <c r="B78" s="54" t="s">
        <v>181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135</v>
      </c>
      <c r="Y79" s="782">
        <f>IFERROR(IF(X79="",0,CEILING((X79/$H79),1)*$H79),"")</f>
        <v>135</v>
      </c>
      <c r="Z79" s="36">
        <f>IFERROR(IF(Y79=0,"",ROUNDUP(Y79/H79,0)*0.00651),"")</f>
        <v>0.32550000000000001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144</v>
      </c>
      <c r="BN79" s="64">
        <f>IFERROR(Y79*I79/H79,"0")</f>
        <v>144</v>
      </c>
      <c r="BO79" s="64">
        <f>IFERROR(1/J79*(X79/H79),"0")</f>
        <v>0.27472527472527475</v>
      </c>
      <c r="BP79" s="64">
        <f>IFERROR(1/J79*(Y79/H79),"0")</f>
        <v>0.27472527472527475</v>
      </c>
    </row>
    <row r="80" spans="1:68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58.333333333333329</v>
      </c>
      <c r="Y80" s="783">
        <f>IFERROR(Y76/H76,"0")+IFERROR(Y77/H77,"0")+IFERROR(Y78/H78,"0")+IFERROR(Y79/H79,"0")</f>
        <v>59</v>
      </c>
      <c r="Z80" s="783">
        <f>IFERROR(IF(Z76="",0,Z76),"0")+IFERROR(IF(Z77="",0,Z77),"0")+IFERROR(IF(Z78="",0,Z78),"0")+IFERROR(IF(Z79="",0,Z79),"0")</f>
        <v>0.52124999999999999</v>
      </c>
      <c r="AA80" s="784"/>
      <c r="AB80" s="784"/>
      <c r="AC80" s="784"/>
    </row>
    <row r="81" spans="1:68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225</v>
      </c>
      <c r="Y81" s="783">
        <f>IFERROR(SUM(Y76:Y79),"0")</f>
        <v>232.2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185</v>
      </c>
      <c r="B83" s="54" t="s">
        <v>186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191</v>
      </c>
      <c r="B85" s="54" t="s">
        <v>192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198</v>
      </c>
      <c r="B88" s="54" t="s">
        <v>199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hidden="1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213</v>
      </c>
      <c r="B97" s="54" t="s">
        <v>214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215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216</v>
      </c>
      <c r="B101" s="54" t="s">
        <v>217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30</v>
      </c>
      <c r="Y102" s="782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hidden="1" customHeight="1" x14ac:dyDescent="0.25">
      <c r="A103" s="54" t="s">
        <v>220</v>
      </c>
      <c r="B103" s="54" t="s">
        <v>221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3.5714285714285712</v>
      </c>
      <c r="Y104" s="783">
        <f>IFERROR(Y101/H101,"0")+IFERROR(Y102/H102,"0")+IFERROR(Y103/H103,"0")</f>
        <v>4</v>
      </c>
      <c r="Z104" s="783">
        <f>IFERROR(IF(Z101="",0,Z101),"0")+IFERROR(IF(Z102="",0,Z102),"0")+IFERROR(IF(Z103="",0,Z103),"0")</f>
        <v>8.6999999999999994E-2</v>
      </c>
      <c r="AA104" s="784"/>
      <c r="AB104" s="784"/>
      <c r="AC104" s="784"/>
    </row>
    <row r="105" spans="1:68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30</v>
      </c>
      <c r="Y105" s="783">
        <f>IFERROR(SUM(Y101:Y103),"0")</f>
        <v>33.6</v>
      </c>
      <c r="Z105" s="37"/>
      <c r="AA105" s="784"/>
      <c r="AB105" s="784"/>
      <c r="AC105" s="784"/>
    </row>
    <row r="106" spans="1:68" ht="16.5" hidden="1" customHeight="1" x14ac:dyDescent="0.25">
      <c r="A106" s="864" t="s">
        <v>223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50</v>
      </c>
      <c r="Y108" s="782">
        <f>IFERROR(IF(X108="",0,CEILING((X108/$H108),1)*$H108),"")</f>
        <v>54</v>
      </c>
      <c r="Z108" s="36">
        <f>IFERROR(IF(Y108=0,"",ROUNDUP(Y108/H108,0)*0.02175),"")</f>
        <v>0.10874999999999999</v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52.222222222222221</v>
      </c>
      <c r="BN108" s="64">
        <f>IFERROR(Y108*I108/H108,"0")</f>
        <v>56.4</v>
      </c>
      <c r="BO108" s="64">
        <f>IFERROR(1/J108*(X108/H108),"0")</f>
        <v>8.2671957671957674E-2</v>
      </c>
      <c r="BP108" s="64">
        <f>IFERROR(1/J108*(Y108/H108),"0")</f>
        <v>8.9285714285714274E-2</v>
      </c>
    </row>
    <row r="109" spans="1:68" ht="27" hidden="1" customHeight="1" x14ac:dyDescent="0.25">
      <c r="A109" s="54" t="s">
        <v>227</v>
      </c>
      <c r="B109" s="54" t="s">
        <v>228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450</v>
      </c>
      <c r="Y110" s="78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104.62962962962963</v>
      </c>
      <c r="Y111" s="783">
        <f>IFERROR(Y108/H108,"0")+IFERROR(Y109/H109,"0")+IFERROR(Y110/H110,"0")</f>
        <v>105</v>
      </c>
      <c r="Z111" s="783">
        <f>IFERROR(IF(Z108="",0,Z108),"0")+IFERROR(IF(Z109="",0,Z109),"0")+IFERROR(IF(Z110="",0,Z110),"0")</f>
        <v>1.01075</v>
      </c>
      <c r="AA111" s="784"/>
      <c r="AB111" s="784"/>
      <c r="AC111" s="784"/>
    </row>
    <row r="112" spans="1:68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500</v>
      </c>
      <c r="Y112" s="783">
        <f>IFERROR(SUM(Y108:Y110),"0")</f>
        <v>504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5">
        <v>4607091386967</v>
      </c>
      <c r="E114" s="786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220</v>
      </c>
      <c r="Y114" s="782">
        <f t="shared" ref="Y114:Y119" si="26">IFERROR(IF(X114="",0,CEILING((X114/$H114),1)*$H114),"")</f>
        <v>226.8</v>
      </c>
      <c r="Z114" s="36">
        <f>IFERROR(IF(Y114=0,"",ROUNDUP(Y114/H114,0)*0.02175),"")</f>
        <v>0.58724999999999994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234.77142857142857</v>
      </c>
      <c r="BN114" s="64">
        <f t="shared" ref="BN114:BN119" si="28">IFERROR(Y114*I114/H114,"0")</f>
        <v>242.02800000000002</v>
      </c>
      <c r="BO114" s="64">
        <f t="shared" ref="BO114:BO119" si="29">IFERROR(1/J114*(X114/H114),"0")</f>
        <v>0.46768707482993194</v>
      </c>
      <c r="BP114" s="64">
        <f t="shared" ref="BP114:BP119" si="30">IFERROR(1/J114*(Y114/H114),"0")</f>
        <v>0.4821428571428571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4301051437</v>
      </c>
      <c r="D115" s="785">
        <v>4607091386967</v>
      </c>
      <c r="E115" s="786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360</v>
      </c>
      <c r="Y116" s="782">
        <f t="shared" si="26"/>
        <v>361.8</v>
      </c>
      <c r="Z116" s="36">
        <f>IFERROR(IF(Y116=0,"",ROUNDUP(Y116/H116,0)*0.00651),"")</f>
        <v>0.87234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393.59999999999997</v>
      </c>
      <c r="BN116" s="64">
        <f t="shared" si="28"/>
        <v>395.56799999999998</v>
      </c>
      <c r="BO116" s="64">
        <f t="shared" si="29"/>
        <v>0.73260073260073255</v>
      </c>
      <c r="BP116" s="64">
        <f t="shared" si="30"/>
        <v>0.73626373626373631</v>
      </c>
    </row>
    <row r="117" spans="1:68" ht="27" hidden="1" customHeight="1" x14ac:dyDescent="0.25">
      <c r="A117" s="54" t="s">
        <v>238</v>
      </c>
      <c r="B117" s="54" t="s">
        <v>239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241</v>
      </c>
      <c r="B119" s="54" t="s">
        <v>244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159.52380952380952</v>
      </c>
      <c r="Y120" s="783">
        <f>IFERROR(Y114/H114,"0")+IFERROR(Y115/H115,"0")+IFERROR(Y116/H116,"0")+IFERROR(Y117/H117,"0")+IFERROR(Y118/H118,"0")+IFERROR(Y119/H119,"0")</f>
        <v>161</v>
      </c>
      <c r="Z120" s="783">
        <f>IFERROR(IF(Z114="",0,Z114),"0")+IFERROR(IF(Z115="",0,Z115),"0")+IFERROR(IF(Z116="",0,Z116),"0")+IFERROR(IF(Z117="",0,Z117),"0")+IFERROR(IF(Z118="",0,Z118),"0")+IFERROR(IF(Z119="",0,Z119),"0")</f>
        <v>1.4595899999999999</v>
      </c>
      <c r="AA120" s="784"/>
      <c r="AB120" s="784"/>
      <c r="AC120" s="784"/>
    </row>
    <row r="121" spans="1:68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580</v>
      </c>
      <c r="Y121" s="783">
        <f>IFERROR(SUM(Y114:Y119),"0")</f>
        <v>588.6</v>
      </c>
      <c r="Z121" s="37"/>
      <c r="AA121" s="784"/>
      <c r="AB121" s="784"/>
      <c r="AC121" s="784"/>
    </row>
    <row r="122" spans="1:68" ht="16.5" hidden="1" customHeight="1" x14ac:dyDescent="0.25">
      <c r="A122" s="864" t="s">
        <v>247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5">
        <v>4680115882133</v>
      </c>
      <c r="E124" s="786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100</v>
      </c>
      <c r="Y124" s="782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104.28571428571429</v>
      </c>
      <c r="BN124" s="64">
        <f>IFERROR(Y124*I124/H124,"0")</f>
        <v>105.12</v>
      </c>
      <c r="BO124" s="64">
        <f>IFERROR(1/J124*(X124/H124),"0")</f>
        <v>0.15943877551020408</v>
      </c>
      <c r="BP124" s="64">
        <f>IFERROR(1/J124*(Y124/H124),"0")</f>
        <v>0.1607142857142857</v>
      </c>
    </row>
    <row r="125" spans="1:68" ht="27" hidden="1" customHeight="1" x14ac:dyDescent="0.25">
      <c r="A125" s="54" t="s">
        <v>248</v>
      </c>
      <c r="B125" s="54" t="s">
        <v>251</v>
      </c>
      <c r="C125" s="31">
        <v>4301011514</v>
      </c>
      <c r="D125" s="785">
        <v>4680115882133</v>
      </c>
      <c r="E125" s="786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450</v>
      </c>
      <c r="Y127" s="782">
        <f>IFERROR(IF(X127="",0,CEILING((X127/$H127),1)*$H127),"")</f>
        <v>450</v>
      </c>
      <c r="Z127" s="36">
        <f>IFERROR(IF(Y127=0,"",ROUNDUP(Y127/H127,0)*0.00902),"")</f>
        <v>0.90200000000000002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471</v>
      </c>
      <c r="BN127" s="64">
        <f>IFERROR(Y127*I127/H127,"0")</f>
        <v>471</v>
      </c>
      <c r="BO127" s="64">
        <f>IFERROR(1/J127*(X127/H127),"0")</f>
        <v>0.75757575757575757</v>
      </c>
      <c r="BP127" s="64">
        <f>IFERROR(1/J127*(Y127/H127),"0")</f>
        <v>0.75757575757575757</v>
      </c>
    </row>
    <row r="128" spans="1:68" ht="27" hidden="1" customHeight="1" x14ac:dyDescent="0.25">
      <c r="A128" s="54" t="s">
        <v>257</v>
      </c>
      <c r="B128" s="54" t="s">
        <v>258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108.92857142857143</v>
      </c>
      <c r="Y129" s="783">
        <f>IFERROR(Y124/H124,"0")+IFERROR(Y125/H125,"0")+IFERROR(Y126/H126,"0")+IFERROR(Y127/H127,"0")+IFERROR(Y128/H128,"0")</f>
        <v>109</v>
      </c>
      <c r="Z129" s="783">
        <f>IFERROR(IF(Z124="",0,Z124),"0")+IFERROR(IF(Z125="",0,Z125),"0")+IFERROR(IF(Z126="",0,Z126),"0")+IFERROR(IF(Z127="",0,Z127),"0")+IFERROR(IF(Z128="",0,Z128),"0")</f>
        <v>1.09775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550</v>
      </c>
      <c r="Y130" s="783">
        <f>IFERROR(SUM(Y124:Y128),"0")</f>
        <v>550.79999999999995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173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259</v>
      </c>
      <c r="B132" s="54" t="s">
        <v>260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263</v>
      </c>
      <c r="C133" s="31">
        <v>4301020258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265</v>
      </c>
      <c r="C134" s="31">
        <v>4301020346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266</v>
      </c>
      <c r="B135" s="54" t="s">
        <v>267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5">
        <v>4607091385168</v>
      </c>
      <c r="E139" s="786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650</v>
      </c>
      <c r="Y139" s="782">
        <f t="shared" ref="Y139:Y145" si="31">IFERROR(IF(X139="",0,CEILING((X139/$H139),1)*$H139),"")</f>
        <v>655.20000000000005</v>
      </c>
      <c r="Z139" s="36">
        <f>IFERROR(IF(Y139=0,"",ROUNDUP(Y139/H139,0)*0.02175),"")</f>
        <v>1.6964999999999999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693.17857142857133</v>
      </c>
      <c r="BN139" s="64">
        <f t="shared" ref="BN139:BN145" si="33">IFERROR(Y139*I139/H139,"0")</f>
        <v>698.72400000000005</v>
      </c>
      <c r="BO139" s="64">
        <f t="shared" ref="BO139:BO145" si="34">IFERROR(1/J139*(X139/H139),"0")</f>
        <v>1.3818027210884354</v>
      </c>
      <c r="BP139" s="64">
        <f t="shared" ref="BP139:BP145" si="35">IFERROR(1/J139*(Y139/H139),"0")</f>
        <v>1.3928571428571428</v>
      </c>
    </row>
    <row r="140" spans="1:68" ht="37.5" hidden="1" customHeight="1" x14ac:dyDescent="0.25">
      <c r="A140" s="54" t="s">
        <v>268</v>
      </c>
      <c r="B140" s="54" t="s">
        <v>271</v>
      </c>
      <c r="C140" s="31">
        <v>4301051360</v>
      </c>
      <c r="D140" s="785">
        <v>4607091385168</v>
      </c>
      <c r="E140" s="786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273</v>
      </c>
      <c r="B141" s="54" t="s">
        <v>274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276</v>
      </c>
      <c r="B142" s="54" t="s">
        <v>277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405</v>
      </c>
      <c r="Y143" s="782">
        <f t="shared" si="31"/>
        <v>405</v>
      </c>
      <c r="Z143" s="36">
        <f>IFERROR(IF(Y143=0,"",ROUNDUP(Y143/H143,0)*0.00651),"")</f>
        <v>0.97650000000000003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442.79999999999995</v>
      </c>
      <c r="BN143" s="64">
        <f t="shared" si="33"/>
        <v>442.79999999999995</v>
      </c>
      <c r="BO143" s="64">
        <f t="shared" si="34"/>
        <v>0.82417582417582425</v>
      </c>
      <c r="BP143" s="64">
        <f t="shared" si="35"/>
        <v>0.82417582417582425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36</v>
      </c>
      <c r="Y144" s="782">
        <f t="shared" si="31"/>
        <v>36</v>
      </c>
      <c r="Z144" s="36">
        <f>IFERROR(IF(Y144=0,"",ROUNDUP(Y144/H144,0)*0.00651),"")</f>
        <v>0.13020000000000001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39.6</v>
      </c>
      <c r="BN144" s="64">
        <f t="shared" si="33"/>
        <v>39.6</v>
      </c>
      <c r="BO144" s="64">
        <f t="shared" si="34"/>
        <v>0.1098901098901099</v>
      </c>
      <c r="BP144" s="64">
        <f t="shared" si="35"/>
        <v>0.1098901098901099</v>
      </c>
    </row>
    <row r="145" spans="1:68" ht="37.5" hidden="1" customHeight="1" x14ac:dyDescent="0.25">
      <c r="A145" s="54" t="s">
        <v>284</v>
      </c>
      <c r="B145" s="54" t="s">
        <v>285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247.38095238095238</v>
      </c>
      <c r="Y146" s="783">
        <f>IFERROR(Y139/H139,"0")+IFERROR(Y140/H140,"0")+IFERROR(Y141/H141,"0")+IFERROR(Y142/H142,"0")+IFERROR(Y143/H143,"0")+IFERROR(Y144/H144,"0")+IFERROR(Y145/H145,"0")</f>
        <v>248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2.8031999999999999</v>
      </c>
      <c r="AA146" s="784"/>
      <c r="AB146" s="784"/>
      <c r="AC146" s="784"/>
    </row>
    <row r="147" spans="1:68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1091</v>
      </c>
      <c r="Y147" s="783">
        <f>IFERROR(SUM(Y139:Y145),"0")</f>
        <v>1096.2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287</v>
      </c>
      <c r="B149" s="54" t="s">
        <v>288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23.1</v>
      </c>
      <c r="Y150" s="782">
        <f>IFERROR(IF(X150="",0,CEILING((X150/$H150),1)*$H150),"")</f>
        <v>23.759999999999998</v>
      </c>
      <c r="Z150" s="36">
        <f>IFERROR(IF(Y150=0,"",ROUNDUP(Y150/H150,0)*0.00753),"")</f>
        <v>9.0359999999999996E-2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26.343333333333337</v>
      </c>
      <c r="BN150" s="64">
        <f>IFERROR(Y150*I150/H150,"0")</f>
        <v>27.095999999999997</v>
      </c>
      <c r="BO150" s="64">
        <f>IFERROR(1/J150*(X150/H150),"0")</f>
        <v>7.4786324786324798E-2</v>
      </c>
      <c r="BP150" s="64">
        <f>IFERROR(1/J150*(Y150/H150),"0")</f>
        <v>7.6923076923076913E-2</v>
      </c>
    </row>
    <row r="151" spans="1:68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11.666666666666668</v>
      </c>
      <c r="Y151" s="783">
        <f>IFERROR(Y149/H149,"0")+IFERROR(Y150/H150,"0")</f>
        <v>11.999999999999998</v>
      </c>
      <c r="Z151" s="783">
        <f>IFERROR(IF(Z149="",0,Z149),"0")+IFERROR(IF(Z150="",0,Z150),"0")</f>
        <v>9.0359999999999996E-2</v>
      </c>
      <c r="AA151" s="784"/>
      <c r="AB151" s="784"/>
      <c r="AC151" s="784"/>
    </row>
    <row r="152" spans="1:68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23.1</v>
      </c>
      <c r="Y152" s="783">
        <f>IFERROR(SUM(Y149:Y150),"0")</f>
        <v>23.759999999999998</v>
      </c>
      <c r="Z152" s="37"/>
      <c r="AA152" s="784"/>
      <c r="AB152" s="784"/>
      <c r="AC152" s="784"/>
    </row>
    <row r="153" spans="1:68" ht="16.5" hidden="1" customHeight="1" x14ac:dyDescent="0.25">
      <c r="A153" s="864" t="s">
        <v>293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294</v>
      </c>
      <c r="B155" s="54" t="s">
        <v>295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12" t="s">
        <v>297</v>
      </c>
      <c r="Q155" s="788"/>
      <c r="R155" s="788"/>
      <c r="S155" s="788"/>
      <c r="T155" s="789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301</v>
      </c>
      <c r="B156" s="54" t="s">
        <v>302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80</v>
      </c>
      <c r="Y157" s="782">
        <f>IFERROR(IF(X157="",0,CEILING((X157/$H157),1)*$H157),"")</f>
        <v>80</v>
      </c>
      <c r="Z157" s="36">
        <f>IFERROR(IF(Y157=0,"",ROUNDUP(Y157/H157,0)*0.00753),"")</f>
        <v>0.18825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85</v>
      </c>
      <c r="BN157" s="64">
        <f>IFERROR(Y157*I157/H157,"0")</f>
        <v>85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25</v>
      </c>
      <c r="Y158" s="783">
        <f>IFERROR(Y155/H155,"0")+IFERROR(Y156/H156,"0")+IFERROR(Y157/H157,"0")</f>
        <v>25</v>
      </c>
      <c r="Z158" s="783">
        <f>IFERROR(IF(Z155="",0,Z155),"0")+IFERROR(IF(Z156="",0,Z156),"0")+IFERROR(IF(Z157="",0,Z157),"0")</f>
        <v>0.18825</v>
      </c>
      <c r="AA158" s="784"/>
      <c r="AB158" s="784"/>
      <c r="AC158" s="784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80</v>
      </c>
      <c r="Y159" s="783">
        <f>IFERROR(SUM(Y155:Y157),"0")</f>
        <v>80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56</v>
      </c>
      <c r="Y161" s="782">
        <f>IFERROR(IF(X161="",0,CEILING((X161/$H161),1)*$H161),"")</f>
        <v>56</v>
      </c>
      <c r="Z161" s="36">
        <f>IFERROR(IF(Y161=0,"",ROUNDUP(Y161/H161,0)*0.00753),"")</f>
        <v>0.15060000000000001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61.760000000000005</v>
      </c>
      <c r="BN161" s="64">
        <f>IFERROR(Y161*I161/H161,"0")</f>
        <v>61.760000000000005</v>
      </c>
      <c r="BO161" s="64">
        <f>IFERROR(1/J161*(X161/H161),"0")</f>
        <v>0.12820512820512819</v>
      </c>
      <c r="BP161" s="64">
        <f>IFERROR(1/J161*(Y161/H161),"0")</f>
        <v>0.12820512820512819</v>
      </c>
    </row>
    <row r="162" spans="1:68" ht="27" hidden="1" customHeight="1" x14ac:dyDescent="0.25">
      <c r="A162" s="54" t="s">
        <v>305</v>
      </c>
      <c r="B162" s="54" t="s">
        <v>308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20</v>
      </c>
      <c r="Y163" s="783">
        <f>IFERROR(Y161/H161,"0")+IFERROR(Y162/H162,"0")</f>
        <v>20</v>
      </c>
      <c r="Z163" s="783">
        <f>IFERROR(IF(Z161="",0,Z161),"0")+IFERROR(IF(Z162="",0,Z162),"0")</f>
        <v>0.15060000000000001</v>
      </c>
      <c r="AA163" s="784"/>
      <c r="AB163" s="784"/>
      <c r="AC163" s="784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56</v>
      </c>
      <c r="Y164" s="783">
        <f>IFERROR(SUM(Y161:Y162),"0")</f>
        <v>56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309</v>
      </c>
      <c r="B166" s="54" t="s">
        <v>310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1060" t="s">
        <v>311</v>
      </c>
      <c r="Q166" s="788"/>
      <c r="R166" s="788"/>
      <c r="S166" s="788"/>
      <c r="T166" s="789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312</v>
      </c>
      <c r="B167" s="54" t="s">
        <v>313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82.5</v>
      </c>
      <c r="Y168" s="782">
        <f>IFERROR(IF(X168="",0,CEILING((X168/$H168),1)*$H168),"")</f>
        <v>84.48</v>
      </c>
      <c r="Z168" s="36">
        <f>IFERROR(IF(Y168=0,"",ROUNDUP(Y168/H168,0)*0.00753),"")</f>
        <v>0.24096000000000001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91.5</v>
      </c>
      <c r="BN168" s="64">
        <f>IFERROR(Y168*I168/H168,"0")</f>
        <v>93.695999999999998</v>
      </c>
      <c r="BO168" s="64">
        <f>IFERROR(1/J168*(X168/H168),"0")</f>
        <v>0.2003205128205128</v>
      </c>
      <c r="BP168" s="64">
        <f>IFERROR(1/J168*(Y168/H168),"0")</f>
        <v>0.20512820512820512</v>
      </c>
    </row>
    <row r="169" spans="1:68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31.25</v>
      </c>
      <c r="Y169" s="783">
        <f>IFERROR(Y166/H166,"0")+IFERROR(Y167/H167,"0")+IFERROR(Y168/H168,"0")</f>
        <v>32</v>
      </c>
      <c r="Z169" s="783">
        <f>IFERROR(IF(Z166="",0,Z166),"0")+IFERROR(IF(Z167="",0,Z167),"0")+IFERROR(IF(Z168="",0,Z168),"0")</f>
        <v>0.24096000000000001</v>
      </c>
      <c r="AA169" s="784"/>
      <c r="AB169" s="784"/>
      <c r="AC169" s="784"/>
    </row>
    <row r="170" spans="1:68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82.5</v>
      </c>
      <c r="Y170" s="783">
        <f>IFERROR(SUM(Y166:Y168),"0")</f>
        <v>84.48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315</v>
      </c>
      <c r="B173" s="54" t="s">
        <v>316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318</v>
      </c>
      <c r="B177" s="54" t="s">
        <v>319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324</v>
      </c>
      <c r="B179" s="54" t="s">
        <v>325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327</v>
      </c>
      <c r="B180" s="54" t="s">
        <v>328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329</v>
      </c>
      <c r="B181" s="54" t="s">
        <v>330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331</v>
      </c>
      <c r="B185" s="54" t="s">
        <v>332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334</v>
      </c>
      <c r="B186" s="54" t="s">
        <v>335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337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338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173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6.6000000000000014</v>
      </c>
      <c r="Y192" s="782">
        <f>IFERROR(IF(X192="",0,CEILING((X192/$H192),1)*$H192),"")</f>
        <v>7.92</v>
      </c>
      <c r="Z192" s="36">
        <f>IFERROR(IF(Y192=0,"",ROUNDUP(Y192/H192,0)*0.00502),"")</f>
        <v>2.0080000000000001E-2</v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6.9333333333333353</v>
      </c>
      <c r="BN192" s="64">
        <f>IFERROR(Y192*I192/H192,"0")</f>
        <v>8.32</v>
      </c>
      <c r="BO192" s="64">
        <f>IFERROR(1/J192*(X192/H192),"0")</f>
        <v>1.4245014245014249E-2</v>
      </c>
      <c r="BP192" s="64">
        <f>IFERROR(1/J192*(Y192/H192),"0")</f>
        <v>1.7094017094017096E-2</v>
      </c>
    </row>
    <row r="193" spans="1:68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3.3333333333333339</v>
      </c>
      <c r="Y193" s="783">
        <f>IFERROR(Y192/H192,"0")</f>
        <v>4</v>
      </c>
      <c r="Z193" s="783">
        <f>IFERROR(IF(Z192="",0,Z192),"0")</f>
        <v>2.0080000000000001E-2</v>
      </c>
      <c r="AA193" s="784"/>
      <c r="AB193" s="784"/>
      <c r="AC193" s="784"/>
    </row>
    <row r="194" spans="1:68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6.6000000000000014</v>
      </c>
      <c r="Y194" s="783">
        <f>IFERROR(SUM(Y192:Y192),"0")</f>
        <v>7.92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30</v>
      </c>
      <c r="Y196" s="782">
        <f t="shared" ref="Y196:Y203" si="36">IFERROR(IF(X196="",0,CEILING((X196/$H196),1)*$H196),"")</f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31.857142857142858</v>
      </c>
      <c r="BN196" s="64">
        <f t="shared" ref="BN196:BN203" si="38">IFERROR(Y196*I196/H196,"0")</f>
        <v>35.68</v>
      </c>
      <c r="BO196" s="64">
        <f t="shared" ref="BO196:BO203" si="39">IFERROR(1/J196*(X196/H196),"0")</f>
        <v>4.5787545787545784E-2</v>
      </c>
      <c r="BP196" s="64">
        <f t="shared" ref="BP196:BP203" si="40">IFERROR(1/J196*(Y196/H196),"0")</f>
        <v>5.128205128205128E-2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20</v>
      </c>
      <c r="Y198" s="782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35</v>
      </c>
      <c r="Y199" s="782">
        <f t="shared" si="36"/>
        <v>35.700000000000003</v>
      </c>
      <c r="Z199" s="36">
        <f>IFERROR(IF(Y199=0,"",ROUNDUP(Y199/H199,0)*0.00502),"")</f>
        <v>8.5339999999999999E-2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37.166666666666664</v>
      </c>
      <c r="BN199" s="64">
        <f t="shared" si="38"/>
        <v>37.910000000000004</v>
      </c>
      <c r="BO199" s="64">
        <f t="shared" si="39"/>
        <v>7.1225071225071226E-2</v>
      </c>
      <c r="BP199" s="64">
        <f t="shared" si="40"/>
        <v>7.2649572649572655E-2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140</v>
      </c>
      <c r="Y200" s="782">
        <f t="shared" si="36"/>
        <v>140.70000000000002</v>
      </c>
      <c r="Z200" s="36">
        <f>IFERROR(IF(Y200=0,"",ROUNDUP(Y200/H200,0)*0.00502),"")</f>
        <v>0.33634000000000003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148.66666666666666</v>
      </c>
      <c r="BN200" s="64">
        <f t="shared" si="38"/>
        <v>149.41</v>
      </c>
      <c r="BO200" s="64">
        <f t="shared" si="39"/>
        <v>0.28490028490028491</v>
      </c>
      <c r="BP200" s="64">
        <f t="shared" si="40"/>
        <v>0.28632478632478636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175</v>
      </c>
      <c r="Y201" s="782">
        <f t="shared" si="36"/>
        <v>176.4</v>
      </c>
      <c r="Z201" s="36">
        <f>IFERROR(IF(Y201=0,"",ROUNDUP(Y201/H201,0)*0.00502),"")</f>
        <v>0.42168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183.33333333333334</v>
      </c>
      <c r="BN201" s="64">
        <f t="shared" si="38"/>
        <v>184.8</v>
      </c>
      <c r="BO201" s="64">
        <f t="shared" si="39"/>
        <v>0.35612535612535612</v>
      </c>
      <c r="BP201" s="64">
        <f t="shared" si="40"/>
        <v>0.35897435897435903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359</v>
      </c>
      <c r="B203" s="54" t="s">
        <v>360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178.57142857142856</v>
      </c>
      <c r="Y204" s="783">
        <f>IFERROR(Y196/H196,"0")+IFERROR(Y197/H197,"0")+IFERROR(Y198/H198,"0")+IFERROR(Y199/H199,"0")+IFERROR(Y200/H200,"0")+IFERROR(Y201/H201,"0")+IFERROR(Y202/H202,"0")+IFERROR(Y203/H203,"0")</f>
        <v>181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0.94125000000000014</v>
      </c>
      <c r="AA204" s="784"/>
      <c r="AB204" s="784"/>
      <c r="AC204" s="784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400</v>
      </c>
      <c r="Y205" s="783">
        <f>IFERROR(SUM(Y196:Y203),"0")</f>
        <v>407.40000000000003</v>
      </c>
      <c r="Z205" s="37"/>
      <c r="AA205" s="784"/>
      <c r="AB205" s="784"/>
      <c r="AC205" s="784"/>
    </row>
    <row r="206" spans="1:68" ht="16.5" hidden="1" customHeight="1" x14ac:dyDescent="0.25">
      <c r="A206" s="864" t="s">
        <v>362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363</v>
      </c>
      <c r="B208" s="54" t="s">
        <v>364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366</v>
      </c>
      <c r="B209" s="54" t="s">
        <v>367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173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369</v>
      </c>
      <c r="B213" s="54" t="s">
        <v>370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372</v>
      </c>
      <c r="B214" s="54" t="s">
        <v>373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150</v>
      </c>
      <c r="Y218" s="782">
        <f t="shared" ref="Y218:Y225" si="41">IFERROR(IF(X218="",0,CEILING((X218/$H218),1)*$H218),"")</f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155.83333333333331</v>
      </c>
      <c r="BN218" s="64">
        <f t="shared" ref="BN218:BN225" si="43">IFERROR(Y218*I218/H218,"0")</f>
        <v>157.08000000000001</v>
      </c>
      <c r="BO218" s="64">
        <f t="shared" ref="BO218:BO225" si="44">IFERROR(1/J218*(X218/H218),"0")</f>
        <v>0.21043771043771042</v>
      </c>
      <c r="BP218" s="64">
        <f t="shared" ref="BP218:BP225" si="45">IFERROR(1/J218*(Y218/H218),"0")</f>
        <v>0.21212121212121213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40</v>
      </c>
      <c r="Y219" s="782">
        <f t="shared" si="41"/>
        <v>43.2</v>
      </c>
      <c r="Z219" s="36">
        <f>IFERROR(IF(Y219=0,"",ROUNDUP(Y219/H219,0)*0.00902),"")</f>
        <v>7.2160000000000002E-2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41.555555555555557</v>
      </c>
      <c r="BN219" s="64">
        <f t="shared" si="43"/>
        <v>44.88</v>
      </c>
      <c r="BO219" s="64">
        <f t="shared" si="44"/>
        <v>5.6116722783389444E-2</v>
      </c>
      <c r="BP219" s="64">
        <f t="shared" si="45"/>
        <v>6.0606060606060608E-2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300</v>
      </c>
      <c r="Y220" s="782">
        <f t="shared" si="41"/>
        <v>302.40000000000003</v>
      </c>
      <c r="Z220" s="36">
        <f>IFERROR(IF(Y220=0,"",ROUNDUP(Y220/H220,0)*0.00902),"")</f>
        <v>0.50512000000000001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311.66666666666663</v>
      </c>
      <c r="BN220" s="64">
        <f t="shared" si="43"/>
        <v>314.16000000000003</v>
      </c>
      <c r="BO220" s="64">
        <f t="shared" si="44"/>
        <v>0.42087542087542085</v>
      </c>
      <c r="BP220" s="64">
        <f t="shared" si="45"/>
        <v>0.42424242424242425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150</v>
      </c>
      <c r="Y221" s="782">
        <f t="shared" si="41"/>
        <v>151.20000000000002</v>
      </c>
      <c r="Z221" s="36">
        <f>IFERROR(IF(Y221=0,"",ROUNDUP(Y221/H221,0)*0.00902),"")</f>
        <v>0.25256000000000001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155.83333333333331</v>
      </c>
      <c r="BN221" s="64">
        <f t="shared" si="43"/>
        <v>157.08000000000001</v>
      </c>
      <c r="BO221" s="64">
        <f t="shared" si="44"/>
        <v>0.21043771043771042</v>
      </c>
      <c r="BP221" s="64">
        <f t="shared" si="45"/>
        <v>0.21212121212121213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60</v>
      </c>
      <c r="Y222" s="782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64.333333333333329</v>
      </c>
      <c r="BN222" s="64">
        <f t="shared" si="43"/>
        <v>65.62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33</v>
      </c>
      <c r="Y223" s="782">
        <f t="shared" si="41"/>
        <v>34.200000000000003</v>
      </c>
      <c r="Z223" s="36">
        <f>IFERROR(IF(Y223=0,"",ROUNDUP(Y223/H223,0)*0.00502),"")</f>
        <v>9.5380000000000006E-2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34.833333333333329</v>
      </c>
      <c r="BN223" s="64">
        <f t="shared" si="43"/>
        <v>36.1</v>
      </c>
      <c r="BO223" s="64">
        <f t="shared" si="44"/>
        <v>7.8347578347578356E-2</v>
      </c>
      <c r="BP223" s="64">
        <f t="shared" si="45"/>
        <v>8.11965811965812E-2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45</v>
      </c>
      <c r="Y224" s="782">
        <f t="shared" si="41"/>
        <v>45</v>
      </c>
      <c r="Z224" s="36">
        <f>IFERROR(IF(Y224=0,"",ROUNDUP(Y224/H224,0)*0.00502),"")</f>
        <v>0.1255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47.5</v>
      </c>
      <c r="BN224" s="64">
        <f t="shared" si="43"/>
        <v>47.5</v>
      </c>
      <c r="BO224" s="64">
        <f t="shared" si="44"/>
        <v>0.10683760683760685</v>
      </c>
      <c r="BP224" s="64">
        <f t="shared" si="45"/>
        <v>0.10683760683760685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30</v>
      </c>
      <c r="Y225" s="782">
        <f t="shared" si="41"/>
        <v>30.6</v>
      </c>
      <c r="Z225" s="36">
        <f>IFERROR(IF(Y225=0,"",ROUNDUP(Y225/H225,0)*0.00502),"")</f>
        <v>8.5339999999999999E-2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31.666666666666664</v>
      </c>
      <c r="BN225" s="64">
        <f t="shared" si="43"/>
        <v>32.299999999999997</v>
      </c>
      <c r="BO225" s="64">
        <f t="shared" si="44"/>
        <v>7.122507122507124E-2</v>
      </c>
      <c r="BP225" s="64">
        <f t="shared" si="45"/>
        <v>7.2649572649572655E-2</v>
      </c>
    </row>
    <row r="226" spans="1:68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211.85185185185185</v>
      </c>
      <c r="Y226" s="783">
        <f>IFERROR(Y218/H218,"0")+IFERROR(Y219/H219,"0")+IFERROR(Y220/H220,"0")+IFERROR(Y221/H221,"0")+IFERROR(Y222/H222,"0")+IFERROR(Y223/H223,"0")+IFERROR(Y224/H224,"0")+IFERROR(Y225/H225,"0")</f>
        <v>215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1.5592999999999999</v>
      </c>
      <c r="AA226" s="784"/>
      <c r="AB226" s="784"/>
      <c r="AC226" s="784"/>
    </row>
    <row r="227" spans="1:68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808</v>
      </c>
      <c r="Y227" s="783">
        <f>IFERROR(SUM(Y218:Y225),"0")</f>
        <v>819.00000000000023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394</v>
      </c>
      <c r="B229" s="54" t="s">
        <v>395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150</v>
      </c>
      <c r="Y232" s="782">
        <f t="shared" si="46"/>
        <v>156.6</v>
      </c>
      <c r="Z232" s="36">
        <f>IFERROR(IF(Y232=0,"",ROUNDUP(Y232/H232,0)*0.02175),"")</f>
        <v>0.39149999999999996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159.72413793103448</v>
      </c>
      <c r="BN232" s="64">
        <f t="shared" si="48"/>
        <v>166.75200000000001</v>
      </c>
      <c r="BO232" s="64">
        <f t="shared" si="49"/>
        <v>0.30788177339901479</v>
      </c>
      <c r="BP232" s="64">
        <f t="shared" si="50"/>
        <v>0.3214285714285714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360</v>
      </c>
      <c r="Y233" s="782">
        <f t="shared" si="46"/>
        <v>360</v>
      </c>
      <c r="Z233" s="36">
        <f>IFERROR(IF(Y233=0,"",ROUNDUP(Y233/H233,0)*0.00651),"")</f>
        <v>0.97650000000000003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400.5</v>
      </c>
      <c r="BN233" s="64">
        <f t="shared" si="48"/>
        <v>400.5</v>
      </c>
      <c r="BO233" s="64">
        <f t="shared" si="49"/>
        <v>0.82417582417582425</v>
      </c>
      <c r="BP233" s="64">
        <f t="shared" si="50"/>
        <v>0.82417582417582425</v>
      </c>
    </row>
    <row r="234" spans="1:68" ht="37.5" hidden="1" customHeight="1" x14ac:dyDescent="0.25">
      <c r="A234" s="54" t="s">
        <v>408</v>
      </c>
      <c r="B234" s="54" t="s">
        <v>409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400</v>
      </c>
      <c r="Y235" s="782">
        <f t="shared" si="46"/>
        <v>400.8</v>
      </c>
      <c r="Z235" s="36">
        <f>IFERROR(IF(Y235=0,"",ROUNDUP(Y235/H235,0)*0.00753),"")</f>
        <v>1.2575100000000001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445.33333333333331</v>
      </c>
      <c r="BN235" s="64">
        <f t="shared" si="48"/>
        <v>446.2240000000001</v>
      </c>
      <c r="BO235" s="64">
        <f t="shared" si="49"/>
        <v>1.0683760683760684</v>
      </c>
      <c r="BP235" s="64">
        <f t="shared" si="50"/>
        <v>1.0705128205128205</v>
      </c>
    </row>
    <row r="236" spans="1:68" ht="27" hidden="1" customHeight="1" x14ac:dyDescent="0.25">
      <c r="A236" s="54" t="s">
        <v>414</v>
      </c>
      <c r="B236" s="54" t="s">
        <v>415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416</v>
      </c>
      <c r="B237" s="54" t="s">
        <v>417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168</v>
      </c>
      <c r="Y238" s="782">
        <f t="shared" si="46"/>
        <v>168</v>
      </c>
      <c r="Z238" s="36">
        <f>IFERROR(IF(Y238=0,"",ROUNDUP(Y238/H238,0)*0.00753),"")</f>
        <v>0.52710000000000001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187.04000000000002</v>
      </c>
      <c r="BN238" s="64">
        <f t="shared" si="48"/>
        <v>187.04000000000002</v>
      </c>
      <c r="BO238" s="64">
        <f t="shared" si="49"/>
        <v>0.44871794871794868</v>
      </c>
      <c r="BP238" s="64">
        <f t="shared" si="50"/>
        <v>0.44871794871794868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360</v>
      </c>
      <c r="Y239" s="782">
        <f t="shared" si="46"/>
        <v>360</v>
      </c>
      <c r="Z239" s="36">
        <f>IFERROR(IF(Y239=0,"",ROUNDUP(Y239/H239,0)*0.00651),"")</f>
        <v>0.97650000000000003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398.7</v>
      </c>
      <c r="BN239" s="64">
        <f t="shared" si="48"/>
        <v>398.7</v>
      </c>
      <c r="BO239" s="64">
        <f t="shared" si="49"/>
        <v>0.82417582417582425</v>
      </c>
      <c r="BP239" s="64">
        <f t="shared" si="50"/>
        <v>0.82417582417582425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553.90804597701151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555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4.1291099999999998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1438</v>
      </c>
      <c r="Y241" s="783">
        <f>IFERROR(SUM(Y229:Y239),"0")</f>
        <v>1445.4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215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423</v>
      </c>
      <c r="B243" s="54" t="s">
        <v>424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423</v>
      </c>
      <c r="B244" s="54" t="s">
        <v>426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40</v>
      </c>
      <c r="Y246" s="782">
        <f>IFERROR(IF(X246="",0,CEILING((X246/$H246),1)*$H246),"")</f>
        <v>40.799999999999997</v>
      </c>
      <c r="Z246" s="36">
        <f>IFERROR(IF(Y246=0,"",ROUNDUP(Y246/H246,0)*0.00753),"")</f>
        <v>0.12801000000000001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44.533333333333339</v>
      </c>
      <c r="BN246" s="64">
        <f>IFERROR(Y246*I246/H246,"0")</f>
        <v>45.423999999999999</v>
      </c>
      <c r="BO246" s="64">
        <f>IFERROR(1/J246*(X246/H246),"0")</f>
        <v>0.10683760683760685</v>
      </c>
      <c r="BP246" s="64">
        <f>IFERROR(1/J246*(Y246/H246),"0")</f>
        <v>0.10897435897435898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40</v>
      </c>
      <c r="Y247" s="782">
        <f>IFERROR(IF(X247="",0,CEILING((X247/$H247),1)*$H247),"")</f>
        <v>40.799999999999997</v>
      </c>
      <c r="Z247" s="36">
        <f>IFERROR(IF(Y247=0,"",ROUNDUP(Y247/H247,0)*0.00651),"")</f>
        <v>0.11067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44.20000000000001</v>
      </c>
      <c r="BN247" s="64">
        <f>IFERROR(Y247*I247/H247,"0")</f>
        <v>45.084000000000003</v>
      </c>
      <c r="BO247" s="64">
        <f>IFERROR(1/J247*(X247/H247),"0")</f>
        <v>9.1575091575091583E-2</v>
      </c>
      <c r="BP247" s="64">
        <f>IFERROR(1/J247*(Y247/H247),"0")</f>
        <v>9.3406593406593408E-2</v>
      </c>
    </row>
    <row r="248" spans="1:68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33.333333333333336</v>
      </c>
      <c r="Y248" s="783">
        <f>IFERROR(Y243/H243,"0")+IFERROR(Y244/H244,"0")+IFERROR(Y245/H245,"0")+IFERROR(Y246/H246,"0")+IFERROR(Y247/H247,"0")</f>
        <v>34</v>
      </c>
      <c r="Z248" s="783">
        <f>IFERROR(IF(Z243="",0,Z243),"0")+IFERROR(IF(Z244="",0,Z244),"0")+IFERROR(IF(Z245="",0,Z245),"0")+IFERROR(IF(Z246="",0,Z246),"0")+IFERROR(IF(Z247="",0,Z247),"0")</f>
        <v>0.23868</v>
      </c>
      <c r="AA248" s="784"/>
      <c r="AB248" s="784"/>
      <c r="AC248" s="784"/>
    </row>
    <row r="249" spans="1:68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80</v>
      </c>
      <c r="Y249" s="783">
        <f>IFERROR(SUM(Y243:Y247),"0")</f>
        <v>81.599999999999994</v>
      </c>
      <c r="Z249" s="37"/>
      <c r="AA249" s="784"/>
      <c r="AB249" s="784"/>
      <c r="AC249" s="784"/>
    </row>
    <row r="250" spans="1:68" ht="16.5" hidden="1" customHeight="1" x14ac:dyDescent="0.25">
      <c r="A250" s="864" t="s">
        <v>437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hidden="1" customHeight="1" x14ac:dyDescent="0.25">
      <c r="A259" s="54" t="s">
        <v>455</v>
      </c>
      <c r="B259" s="54" t="s">
        <v>456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hidden="1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hidden="1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hidden="1" customHeight="1" x14ac:dyDescent="0.25">
      <c r="A262" s="864" t="s">
        <v>458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463</v>
      </c>
      <c r="B266" s="54" t="s">
        <v>464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90</v>
      </c>
      <c r="Y268" s="782">
        <f t="shared" si="56"/>
        <v>92.8</v>
      </c>
      <c r="Z268" s="36">
        <f>IFERROR(IF(Y268=0,"",ROUNDUP(Y268/H268,0)*0.02175),"")</f>
        <v>0.17399999999999999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93.724137931034491</v>
      </c>
      <c r="BN268" s="64">
        <f t="shared" si="58"/>
        <v>96.639999999999986</v>
      </c>
      <c r="BO268" s="64">
        <f t="shared" si="59"/>
        <v>0.13854679802955663</v>
      </c>
      <c r="BP268" s="64">
        <f t="shared" si="60"/>
        <v>0.14285714285714285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40</v>
      </c>
      <c r="Y269" s="782">
        <f t="shared" si="56"/>
        <v>40</v>
      </c>
      <c r="Z269" s="36">
        <f>IFERROR(IF(Y269=0,"",ROUNDUP(Y269/H269,0)*0.00902),"")</f>
        <v>9.0200000000000002E-2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42.1</v>
      </c>
      <c r="BN269" s="64">
        <f t="shared" si="58"/>
        <v>42.1</v>
      </c>
      <c r="BO269" s="64">
        <f t="shared" si="59"/>
        <v>7.575757575757576E-2</v>
      </c>
      <c r="BP269" s="64">
        <f t="shared" si="60"/>
        <v>7.575757575757576E-2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160</v>
      </c>
      <c r="Y272" s="782">
        <f t="shared" si="56"/>
        <v>160</v>
      </c>
      <c r="Z272" s="36">
        <f>IFERROR(IF(Y272=0,"",ROUNDUP(Y272/H272,0)*0.00902),"")</f>
        <v>0.36080000000000001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168.4</v>
      </c>
      <c r="BN272" s="64">
        <f t="shared" si="58"/>
        <v>168.4</v>
      </c>
      <c r="BO272" s="64">
        <f t="shared" si="59"/>
        <v>0.30303030303030304</v>
      </c>
      <c r="BP272" s="64">
        <f t="shared" si="60"/>
        <v>0.30303030303030304</v>
      </c>
    </row>
    <row r="273" spans="1:68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57.758620689655174</v>
      </c>
      <c r="Y273" s="783">
        <f>IFERROR(Y264/H264,"0")+IFERROR(Y265/H265,"0")+IFERROR(Y266/H266,"0")+IFERROR(Y267/H267,"0")+IFERROR(Y268/H268,"0")+IFERROR(Y269/H269,"0")+IFERROR(Y270/H270,"0")+IFERROR(Y271/H271,"0")+IFERROR(Y272/H272,"0")</f>
        <v>58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0.625</v>
      </c>
      <c r="AA273" s="784"/>
      <c r="AB273" s="784"/>
      <c r="AC273" s="784"/>
    </row>
    <row r="274" spans="1:68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290</v>
      </c>
      <c r="Y274" s="783">
        <f>IFERROR(SUM(Y264:Y272),"0")</f>
        <v>292.8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173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482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5">
        <v>4607091387452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5">
        <v>4680115885837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5">
        <v>4607091385984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5">
        <v>4680115885851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5">
        <v>4607091387469</v>
      </c>
      <c r="E287" s="786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5">
        <v>4680115885844</v>
      </c>
      <c r="E288" s="786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5">
        <v>4607091387438</v>
      </c>
      <c r="E289" s="786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5">
        <v>4680115885820</v>
      </c>
      <c r="E290" s="786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509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512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521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80</v>
      </c>
      <c r="Y310" s="782">
        <f t="shared" si="66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89.066666666666677</v>
      </c>
      <c r="BN310" s="64">
        <f t="shared" si="68"/>
        <v>90.847999999999999</v>
      </c>
      <c r="BO310" s="64">
        <f t="shared" si="69"/>
        <v>0.21367521367521369</v>
      </c>
      <c r="BP310" s="64">
        <f t="shared" si="70"/>
        <v>0.21794871794871795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440</v>
      </c>
      <c r="Y311" s="782">
        <f t="shared" si="66"/>
        <v>441.59999999999997</v>
      </c>
      <c r="Z311" s="36">
        <f>IFERROR(IF(Y311=0,"",ROUNDUP(Y311/H311,0)*0.00753),"")</f>
        <v>1.3855200000000001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476.66666666666669</v>
      </c>
      <c r="BN311" s="64">
        <f t="shared" si="68"/>
        <v>478.4</v>
      </c>
      <c r="BO311" s="64">
        <f t="shared" si="69"/>
        <v>1.1752136752136753</v>
      </c>
      <c r="BP311" s="64">
        <f t="shared" si="70"/>
        <v>1.1794871794871795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216.66666666666669</v>
      </c>
      <c r="Y313" s="783">
        <f>IFERROR(Y307/H307,"0")+IFERROR(Y308/H308,"0")+IFERROR(Y309/H309,"0")+IFERROR(Y310/H310,"0")+IFERROR(Y311/H311,"0")+IFERROR(Y312/H312,"0")</f>
        <v>218</v>
      </c>
      <c r="Z313" s="783">
        <f>IFERROR(IF(Z307="",0,Z307),"0")+IFERROR(IF(Z308="",0,Z308),"0")+IFERROR(IF(Z309="",0,Z309),"0")+IFERROR(IF(Z310="",0,Z310),"0")+IFERROR(IF(Z311="",0,Z311),"0")+IFERROR(IF(Z312="",0,Z312),"0")</f>
        <v>1.64154</v>
      </c>
      <c r="AA313" s="784"/>
      <c r="AB313" s="784"/>
      <c r="AC313" s="784"/>
    </row>
    <row r="314" spans="1:68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520</v>
      </c>
      <c r="Y314" s="783">
        <f>IFERROR(SUM(Y307:Y312),"0")</f>
        <v>523.19999999999993</v>
      </c>
      <c r="Z314" s="37"/>
      <c r="AA314" s="784"/>
      <c r="AB314" s="784"/>
      <c r="AC314" s="784"/>
    </row>
    <row r="315" spans="1:68" ht="16.5" hidden="1" customHeight="1" x14ac:dyDescent="0.25">
      <c r="A315" s="864" t="s">
        <v>537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547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560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315</v>
      </c>
      <c r="Y348" s="782">
        <f>IFERROR(IF(X348="",0,CEILING((X348/$H348),1)*$H348),"")</f>
        <v>315</v>
      </c>
      <c r="Z348" s="36">
        <f>IFERROR(IF(Y348=0,"",ROUNDUP(Y348/H348,0)*0.00502),"")</f>
        <v>0.753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330</v>
      </c>
      <c r="BN348" s="64">
        <f>IFERROR(Y348*I348/H348,"0")</f>
        <v>330</v>
      </c>
      <c r="BO348" s="64">
        <f>IFERROR(1/J348*(X348/H348),"0")</f>
        <v>0.64102564102564108</v>
      </c>
      <c r="BP348" s="64">
        <f>IFERROR(1/J348*(Y348/H348),"0")</f>
        <v>0.64102564102564108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150</v>
      </c>
      <c r="Y350" s="783">
        <f>IFERROR(Y348/H348,"0")+IFERROR(Y349/H349,"0")</f>
        <v>150</v>
      </c>
      <c r="Z350" s="783">
        <f>IFERROR(IF(Z348="",0,Z348),"0")+IFERROR(IF(Z349="",0,Z349),"0")</f>
        <v>0.753</v>
      </c>
      <c r="AA350" s="784"/>
      <c r="AB350" s="784"/>
      <c r="AC350" s="784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315</v>
      </c>
      <c r="Y351" s="783">
        <f>IFERROR(SUM(Y348:Y349),"0")</f>
        <v>315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571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0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578</v>
      </c>
      <c r="C360" s="31">
        <v>4301012016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4301011323</v>
      </c>
      <c r="D365" s="785">
        <v>4607091386011</v>
      </c>
      <c r="E365" s="786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4301011859</v>
      </c>
      <c r="D366" s="785">
        <v>4680115885608</v>
      </c>
      <c r="E366" s="786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hidden="1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hidden="1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215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30</v>
      </c>
      <c r="Y386" s="782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350</v>
      </c>
      <c r="Y387" s="782">
        <f>IFERROR(IF(X387="",0,CEILING((X387/$H387),1)*$H387),"")</f>
        <v>351</v>
      </c>
      <c r="Z387" s="36">
        <f>IFERROR(IF(Y387=0,"",ROUNDUP(Y387/H387,0)*0.02175),"")</f>
        <v>0.9787499999999999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375.30769230769232</v>
      </c>
      <c r="BN387" s="64">
        <f>IFERROR(Y387*I387/H387,"0")</f>
        <v>376.38000000000005</v>
      </c>
      <c r="BO387" s="64">
        <f>IFERROR(1/J387*(X387/H387),"0")</f>
        <v>0.80128205128205132</v>
      </c>
      <c r="BP387" s="64">
        <f>IFERROR(1/J387*(Y387/H387),"0")</f>
        <v>0.80357142857142849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50</v>
      </c>
      <c r="Y388" s="782">
        <f>IFERROR(IF(X388="",0,CEILING((X388/$H388),1)*$H388),"")</f>
        <v>50.400000000000006</v>
      </c>
      <c r="Z388" s="36">
        <f>IFERROR(IF(Y388=0,"",ROUNDUP(Y388/H388,0)*0.02175),"")</f>
        <v>0.1305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53.357142857142861</v>
      </c>
      <c r="BN388" s="64">
        <f>IFERROR(Y388*I388/H388,"0")</f>
        <v>53.784000000000006</v>
      </c>
      <c r="BO388" s="64">
        <f>IFERROR(1/J388*(X388/H388),"0")</f>
        <v>0.10629251700680271</v>
      </c>
      <c r="BP388" s="64">
        <f>IFERROR(1/J388*(Y388/H388),"0")</f>
        <v>0.10714285714285714</v>
      </c>
    </row>
    <row r="389" spans="1:68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54.395604395604394</v>
      </c>
      <c r="Y389" s="783">
        <f>IFERROR(Y386/H386,"0")+IFERROR(Y387/H387,"0")+IFERROR(Y388/H388,"0")</f>
        <v>55</v>
      </c>
      <c r="Z389" s="783">
        <f>IFERROR(IF(Z386="",0,Z386),"0")+IFERROR(IF(Z387="",0,Z387),"0")+IFERROR(IF(Z388="",0,Z388),"0")</f>
        <v>1.19625</v>
      </c>
      <c r="AA389" s="784"/>
      <c r="AB389" s="784"/>
      <c r="AC389" s="784"/>
    </row>
    <row r="390" spans="1:68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430</v>
      </c>
      <c r="Y390" s="783">
        <f>IFERROR(SUM(Y386:Y388),"0")</f>
        <v>435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hidden="1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hidden="1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hidden="1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36</v>
      </c>
      <c r="Y406" s="782">
        <f>IFERROR(IF(X406="",0,CEILING((X406/$H406),1)*$H406),"")</f>
        <v>36</v>
      </c>
      <c r="Z406" s="36">
        <f>IFERROR(IF(Y406=0,"",ROUNDUP(Y406/H406,0)*0.00753),"")</f>
        <v>0.15060000000000001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40.96</v>
      </c>
      <c r="BN406" s="64">
        <f>IFERROR(Y406*I406/H406,"0")</f>
        <v>40.96</v>
      </c>
      <c r="BO406" s="64">
        <f>IFERROR(1/J406*(X406/H406),"0")</f>
        <v>0.12820512820512819</v>
      </c>
      <c r="BP406" s="64">
        <f>IFERROR(1/J406*(Y406/H406),"0")</f>
        <v>0.12820512820512819</v>
      </c>
    </row>
    <row r="407" spans="1:68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20</v>
      </c>
      <c r="Y407" s="783">
        <f>IFERROR(Y406/H406,"0")</f>
        <v>20</v>
      </c>
      <c r="Z407" s="783">
        <f>IFERROR(IF(Z406="",0,Z406),"0")</f>
        <v>0.15060000000000001</v>
      </c>
      <c r="AA407" s="784"/>
      <c r="AB407" s="784"/>
      <c r="AC407" s="784"/>
    </row>
    <row r="408" spans="1:68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36</v>
      </c>
      <c r="Y408" s="783">
        <f>IFERROR(SUM(Y406:Y406),"0")</f>
        <v>36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735</v>
      </c>
      <c r="Y411" s="782">
        <f>IFERROR(IF(X411="",0,CEILING((X411/$H411),1)*$H411),"")</f>
        <v>735</v>
      </c>
      <c r="Z411" s="36">
        <f>IFERROR(IF(Y411=0,"",ROUNDUP(Y411/H411,0)*0.00651),"")</f>
        <v>2.2785000000000002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823.19999999999982</v>
      </c>
      <c r="BN411" s="64">
        <f>IFERROR(Y411*I411/H411,"0")</f>
        <v>823.19999999999982</v>
      </c>
      <c r="BO411" s="64">
        <f>IFERROR(1/J411*(X411/H411),"0")</f>
        <v>1.9230769230769231</v>
      </c>
      <c r="BP411" s="64">
        <f>IFERROR(1/J411*(Y411/H411),"0")</f>
        <v>1.9230769230769231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105</v>
      </c>
      <c r="Y412" s="782">
        <f>IFERROR(IF(X412="",0,CEILING((X412/$H412),1)*$H412),"")</f>
        <v>105</v>
      </c>
      <c r="Z412" s="36">
        <f>IFERROR(IF(Y412=0,"",ROUNDUP(Y412/H412,0)*0.00753),"")</f>
        <v>0.3765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117.99999999999999</v>
      </c>
      <c r="BN412" s="64">
        <f>IFERROR(Y412*I412/H412,"0")</f>
        <v>117.99999999999999</v>
      </c>
      <c r="BO412" s="64">
        <f>IFERROR(1/J412*(X412/H412),"0")</f>
        <v>0.32051282051282048</v>
      </c>
      <c r="BP412" s="64">
        <f>IFERROR(1/J412*(Y412/H412),"0")</f>
        <v>0.32051282051282048</v>
      </c>
    </row>
    <row r="413" spans="1:68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400</v>
      </c>
      <c r="Y413" s="783">
        <f>IFERROR(Y410/H410,"0")+IFERROR(Y411/H411,"0")+IFERROR(Y412/H412,"0")</f>
        <v>400</v>
      </c>
      <c r="Z413" s="783">
        <f>IFERROR(IF(Z410="",0,Z410),"0")+IFERROR(IF(Z411="",0,Z411),"0")+IFERROR(IF(Z412="",0,Z412),"0")</f>
        <v>2.6550000000000002</v>
      </c>
      <c r="AA413" s="784"/>
      <c r="AB413" s="784"/>
      <c r="AC413" s="784"/>
    </row>
    <row r="414" spans="1:68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840</v>
      </c>
      <c r="Y414" s="783">
        <f>IFERROR(SUM(Y410:Y412),"0")</f>
        <v>840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500</v>
      </c>
      <c r="Y418" s="782">
        <f t="shared" ref="Y418:Y428" si="81">IFERROR(IF(X418="",0,CEILING((X418/$H418),1)*$H418),"")</f>
        <v>510</v>
      </c>
      <c r="Z418" s="36">
        <f>IFERROR(IF(Y418=0,"",ROUNDUP(Y418/H418,0)*0.02175),"")</f>
        <v>0.73949999999999994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516</v>
      </c>
      <c r="BN418" s="64">
        <f t="shared" ref="BN418:BN428" si="83">IFERROR(Y418*I418/H418,"0")</f>
        <v>526.32000000000005</v>
      </c>
      <c r="BO418" s="64">
        <f t="shared" ref="BO418:BO428" si="84">IFERROR(1/J418*(X418/H418),"0")</f>
        <v>0.69444444444444442</v>
      </c>
      <c r="BP418" s="64">
        <f t="shared" ref="BP418:BP428" si="85">IFERROR(1/J418*(Y418/H418),"0")</f>
        <v>0.70833333333333326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500</v>
      </c>
      <c r="Y420" s="782">
        <f t="shared" si="81"/>
        <v>510</v>
      </c>
      <c r="Z420" s="36">
        <f>IFERROR(IF(Y420=0,"",ROUNDUP(Y420/H420,0)*0.02175),"")</f>
        <v>0.73949999999999994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516</v>
      </c>
      <c r="BN420" s="64">
        <f t="shared" si="83"/>
        <v>526.32000000000005</v>
      </c>
      <c r="BO420" s="64">
        <f t="shared" si="84"/>
        <v>0.69444444444444442</v>
      </c>
      <c r="BP420" s="64">
        <f t="shared" si="85"/>
        <v>0.70833333333333326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2600</v>
      </c>
      <c r="Y424" s="782">
        <f t="shared" si="81"/>
        <v>2610</v>
      </c>
      <c r="Z424" s="36">
        <f>IFERROR(IF(Y424=0,"",ROUNDUP(Y424/H424,0)*0.02175),"")</f>
        <v>3.7844999999999995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2683.2</v>
      </c>
      <c r="BN424" s="64">
        <f t="shared" si="83"/>
        <v>2693.52</v>
      </c>
      <c r="BO424" s="64">
        <f t="shared" si="84"/>
        <v>3.6111111111111112</v>
      </c>
      <c r="BP424" s="64">
        <f t="shared" si="85"/>
        <v>3.625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hidden="1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240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242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5.2634999999999996</v>
      </c>
      <c r="AA429" s="784"/>
      <c r="AB429" s="784"/>
      <c r="AC429" s="784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3600</v>
      </c>
      <c r="Y430" s="783">
        <f>IFERROR(SUM(Y418:Y428),"0")</f>
        <v>3630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173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4</v>
      </c>
      <c r="Y433" s="782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101</v>
      </c>
      <c r="Y434" s="783">
        <f>IFERROR(Y432/H432,"0")+IFERROR(Y433/H433,"0")</f>
        <v>101</v>
      </c>
      <c r="Z434" s="783">
        <f>IFERROR(IF(Z432="",0,Z432),"0")+IFERROR(IF(Z433="",0,Z433),"0")</f>
        <v>2.1840199999999999</v>
      </c>
      <c r="AA434" s="784"/>
      <c r="AB434" s="784"/>
      <c r="AC434" s="784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1504</v>
      </c>
      <c r="Y435" s="783">
        <f>IFERROR(SUM(Y432:Y433),"0")</f>
        <v>1504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hidden="1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215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60</v>
      </c>
      <c r="Y442" s="782">
        <f>IFERROR(IF(X442="",0,CEILING((X442/$H442),1)*$H442),"")</f>
        <v>63</v>
      </c>
      <c r="Z442" s="36">
        <f>IFERROR(IF(Y442=0,"",ROUNDUP(Y442/H442,0)*0.02175),"")</f>
        <v>0.15225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63.760000000000005</v>
      </c>
      <c r="BN442" s="64">
        <f>IFERROR(Y442*I442/H442,"0")</f>
        <v>66.948000000000008</v>
      </c>
      <c r="BO442" s="64">
        <f>IFERROR(1/J442*(X442/H442),"0")</f>
        <v>0.11904761904761904</v>
      </c>
      <c r="BP442" s="64">
        <f>IFERROR(1/J442*(Y442/H442),"0")</f>
        <v>0.125</v>
      </c>
    </row>
    <row r="443" spans="1:68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6.666666666666667</v>
      </c>
      <c r="Y443" s="783">
        <f>IFERROR(Y442/H442,"0")</f>
        <v>7</v>
      </c>
      <c r="Z443" s="783">
        <f>IFERROR(IF(Z442="",0,Z442),"0")</f>
        <v>0.15225</v>
      </c>
      <c r="AA443" s="784"/>
      <c r="AB443" s="784"/>
      <c r="AC443" s="784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60</v>
      </c>
      <c r="Y444" s="783">
        <f>IFERROR(SUM(Y442:Y442),"0")</f>
        <v>63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4301011873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4301011483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4301011872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4301011655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50</v>
      </c>
      <c r="Y453" s="782">
        <f t="shared" si="86"/>
        <v>60</v>
      </c>
      <c r="Z453" s="36">
        <f t="shared" si="87"/>
        <v>0.10874999999999999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52</v>
      </c>
      <c r="BN453" s="64">
        <f t="shared" si="89"/>
        <v>62.400000000000006</v>
      </c>
      <c r="BO453" s="64">
        <f t="shared" si="90"/>
        <v>7.4404761904761904E-2</v>
      </c>
      <c r="BP453" s="64">
        <f t="shared" si="91"/>
        <v>8.9285714285714274E-2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4.166666666666667</v>
      </c>
      <c r="Y455" s="783">
        <f>IFERROR(Y447/H447,"0")+IFERROR(Y448/H448,"0")+IFERROR(Y449/H449,"0")+IFERROR(Y450/H450,"0")+IFERROR(Y451/H451,"0")+IFERROR(Y452/H452,"0")+IFERROR(Y453/H453,"0")+IFERROR(Y454/H454,"0")</f>
        <v>5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0.10874999999999999</v>
      </c>
      <c r="AA455" s="784"/>
      <c r="AB455" s="784"/>
      <c r="AC455" s="784"/>
    </row>
    <row r="456" spans="1:68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50</v>
      </c>
      <c r="Y456" s="783">
        <f>IFERROR(SUM(Y447:Y454),"0")</f>
        <v>60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hidden="1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4301051297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747</v>
      </c>
      <c r="B466" s="54" t="s">
        <v>750</v>
      </c>
      <c r="C466" s="31">
        <v>4301051634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hidden="1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215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4301031322</v>
      </c>
      <c r="D481" s="785">
        <v>4607091389753</v>
      </c>
      <c r="E481" s="786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hidden="1" customHeight="1" x14ac:dyDescent="0.25">
      <c r="A482" s="54" t="s">
        <v>764</v>
      </c>
      <c r="B482" s="54" t="s">
        <v>767</v>
      </c>
      <c r="C482" s="31">
        <v>4301031355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4301031405</v>
      </c>
      <c r="D483" s="785">
        <v>4680115886100</v>
      </c>
      <c r="E483" s="786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085" t="s">
        <v>769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4301031323</v>
      </c>
      <c r="D484" s="785">
        <v>4607091389760</v>
      </c>
      <c r="E484" s="786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773</v>
      </c>
      <c r="C485" s="31">
        <v>4301031406</v>
      </c>
      <c r="D485" s="785">
        <v>4680115886117</v>
      </c>
      <c r="E485" s="786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89" t="s">
        <v>774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4301031335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781</v>
      </c>
      <c r="C489" s="31">
        <v>4301031366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">
        <v>782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28</v>
      </c>
      <c r="Y490" s="782">
        <f t="shared" si="92"/>
        <v>29.400000000000002</v>
      </c>
      <c r="Z490" s="36">
        <f t="shared" si="97"/>
        <v>7.0280000000000009E-2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29.733333333333331</v>
      </c>
      <c r="BN490" s="64">
        <f t="shared" si="94"/>
        <v>31.22</v>
      </c>
      <c r="BO490" s="64">
        <f t="shared" si="95"/>
        <v>5.6980056980056981E-2</v>
      </c>
      <c r="BP490" s="64">
        <f t="shared" si="96"/>
        <v>5.9829059829059839E-2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4301031336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789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791</v>
      </c>
      <c r="C494" s="31">
        <v>4301031374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792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42</v>
      </c>
      <c r="Y495" s="782">
        <f t="shared" si="92"/>
        <v>42</v>
      </c>
      <c r="Z495" s="36">
        <f t="shared" si="97"/>
        <v>0.1004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44.599999999999994</v>
      </c>
      <c r="BN495" s="64">
        <f t="shared" si="94"/>
        <v>44.599999999999994</v>
      </c>
      <c r="BO495" s="64">
        <f t="shared" si="95"/>
        <v>8.5470085470085472E-2</v>
      </c>
      <c r="BP495" s="64">
        <f t="shared" si="96"/>
        <v>8.5470085470085472E-2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4301031337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799</v>
      </c>
      <c r="C498" s="31">
        <v>4301031364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800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4301031333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52.5</v>
      </c>
      <c r="Y500" s="782">
        <f t="shared" si="92"/>
        <v>52.5</v>
      </c>
      <c r="Z500" s="36">
        <f t="shared" si="97"/>
        <v>0.1255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55.75</v>
      </c>
      <c r="BN500" s="64">
        <f t="shared" si="94"/>
        <v>55.75</v>
      </c>
      <c r="BO500" s="64">
        <f t="shared" si="95"/>
        <v>0.10683760683760685</v>
      </c>
      <c r="BP500" s="64">
        <f t="shared" si="96"/>
        <v>0.10683760683760685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4301031338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809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811</v>
      </c>
      <c r="C504" s="31">
        <v>4301031368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812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58.333333333333329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59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0.29618</v>
      </c>
      <c r="AA505" s="784"/>
      <c r="AB505" s="784"/>
      <c r="AC505" s="784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122.5</v>
      </c>
      <c r="Y506" s="783">
        <f>IFERROR(SUM(Y481:Y504),"0")</f>
        <v>123.9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hidden="1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0</v>
      </c>
      <c r="Y513" s="782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0</v>
      </c>
      <c r="Y515" s="783">
        <f>IFERROR(Y513/H513,"0")+IFERROR(Y514/H514,"0")</f>
        <v>0</v>
      </c>
      <c r="Z515" s="783">
        <f>IFERROR(IF(Z513="",0,Z513),"0")+IFERROR(IF(Z514="",0,Z514),"0")</f>
        <v>0</v>
      </c>
      <c r="AA515" s="784"/>
      <c r="AB515" s="784"/>
      <c r="AC515" s="784"/>
    </row>
    <row r="516" spans="1:68" hidden="1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0</v>
      </c>
      <c r="Y516" s="783">
        <f>IFERROR(SUM(Y513:Y514),"0")</f>
        <v>0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173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hidden="1" customHeight="1" x14ac:dyDescent="0.25">
      <c r="A523" s="54" t="s">
        <v>831</v>
      </c>
      <c r="B523" s="54" t="s">
        <v>832</v>
      </c>
      <c r="C523" s="31">
        <v>4301031324</v>
      </c>
      <c r="D523" s="785">
        <v>4607091389739</v>
      </c>
      <c r="E523" s="786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hidden="1" customHeight="1" x14ac:dyDescent="0.25">
      <c r="A524" s="54" t="s">
        <v>831</v>
      </c>
      <c r="B524" s="54" t="s">
        <v>834</v>
      </c>
      <c r="C524" s="31">
        <v>4301031403</v>
      </c>
      <c r="D524" s="785">
        <v>4680115886094</v>
      </c>
      <c r="E524" s="786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70" t="s">
        <v>835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4301031334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842</v>
      </c>
      <c r="C527" s="31">
        <v>4301031373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">
        <v>843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5</v>
      </c>
      <c r="Y530" s="783">
        <f>IFERROR(Y523/H523,"0")+IFERROR(Y524/H524,"0")+IFERROR(Y525/H525,"0")+IFERROR(Y526/H526,"0")+IFERROR(Y527/H527,"0")+IFERROR(Y528/H528,"0")+IFERROR(Y529/H529,"0")</f>
        <v>5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2.5100000000000001E-2</v>
      </c>
      <c r="AA530" s="784"/>
      <c r="AB530" s="784"/>
      <c r="AC530" s="784"/>
    </row>
    <row r="531" spans="1:68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10.5</v>
      </c>
      <c r="Y531" s="783">
        <f>IFERROR(SUM(Y523:Y529),"0")</f>
        <v>10.5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hidden="1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hidden="1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hidden="1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hidden="1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6</v>
      </c>
      <c r="Y542" s="782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6.8600000000000012</v>
      </c>
      <c r="BN542" s="64">
        <f>IFERROR(Y542*I542/H542,"0")</f>
        <v>6.8600000000000012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hidden="1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56.000000000000007</v>
      </c>
      <c r="Y545" s="782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45</v>
      </c>
      <c r="Y546" s="783">
        <f>IFERROR(Y542/H542,"0")+IFERROR(Y543/H543,"0")+IFERROR(Y544/H544,"0")+IFERROR(Y545/H545,"0")</f>
        <v>46</v>
      </c>
      <c r="Z546" s="783">
        <f>IFERROR(IF(Z542="",0,Z542),"0")+IFERROR(IF(Z543="",0,Z543),"0")+IFERROR(IF(Z544="",0,Z544),"0")+IFERROR(IF(Z545="",0,Z545),"0")</f>
        <v>0.23092000000000001</v>
      </c>
      <c r="AA546" s="784"/>
      <c r="AB546" s="784"/>
      <c r="AC546" s="784"/>
    </row>
    <row r="547" spans="1:68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70</v>
      </c>
      <c r="Y547" s="783">
        <f>IFERROR(SUM(Y542:Y545),"0")</f>
        <v>71.52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100</v>
      </c>
      <c r="Y556" s="782">
        <f t="shared" ref="Y556:Y566" si="103">IFERROR(IF(X556="",0,CEILING((X556/$H556),1)*$H556),"")</f>
        <v>100.32000000000001</v>
      </c>
      <c r="Z556" s="36">
        <f t="shared" ref="Z556:Z561" si="104">IFERROR(IF(Y556=0,"",ROUNDUP(Y556/H556,0)*0.01196),"")</f>
        <v>0.22724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106.81818181818181</v>
      </c>
      <c r="BN556" s="64">
        <f t="shared" ref="BN556:BN566" si="106">IFERROR(Y556*I556/H556,"0")</f>
        <v>107.16</v>
      </c>
      <c r="BO556" s="64">
        <f t="shared" ref="BO556:BO566" si="107">IFERROR(1/J556*(X556/H556),"0")</f>
        <v>0.18210955710955709</v>
      </c>
      <c r="BP556" s="64">
        <f t="shared" ref="BP556:BP566" si="108">IFERROR(1/J556*(Y556/H556),"0")</f>
        <v>0.18269230769230771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200</v>
      </c>
      <c r="Y559" s="782">
        <f t="shared" si="103"/>
        <v>200.64000000000001</v>
      </c>
      <c r="Z559" s="36">
        <f t="shared" si="104"/>
        <v>0.45448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213.63636363636363</v>
      </c>
      <c r="BN559" s="64">
        <f t="shared" si="106"/>
        <v>214.32</v>
      </c>
      <c r="BO559" s="64">
        <f t="shared" si="107"/>
        <v>0.36421911421911418</v>
      </c>
      <c r="BP559" s="64">
        <f t="shared" si="108"/>
        <v>0.36538461538461542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150</v>
      </c>
      <c r="Y561" s="782">
        <f t="shared" si="103"/>
        <v>153.12</v>
      </c>
      <c r="Z561" s="36">
        <f t="shared" si="104"/>
        <v>0.34683999999999998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160.22727272727272</v>
      </c>
      <c r="BN561" s="64">
        <f t="shared" si="106"/>
        <v>163.56</v>
      </c>
      <c r="BO561" s="64">
        <f t="shared" si="107"/>
        <v>0.27316433566433568</v>
      </c>
      <c r="BP561" s="64">
        <f t="shared" si="108"/>
        <v>0.27884615384615385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5">
        <v>4680115880603</v>
      </c>
      <c r="E562" s="786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72</v>
      </c>
      <c r="Y562" s="782">
        <f t="shared" si="103"/>
        <v>72</v>
      </c>
      <c r="Z562" s="36">
        <f>IFERROR(IF(Y562=0,"",ROUNDUP(Y562/H562,0)*0.00902),"")</f>
        <v>0.1804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76.2</v>
      </c>
      <c r="BN562" s="64">
        <f t="shared" si="106"/>
        <v>76.2</v>
      </c>
      <c r="BO562" s="64">
        <f t="shared" si="107"/>
        <v>0.15151515151515152</v>
      </c>
      <c r="BP562" s="64">
        <f t="shared" si="108"/>
        <v>0.15151515151515152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4301012035</v>
      </c>
      <c r="D563" s="785">
        <v>4680115880603</v>
      </c>
      <c r="E563" s="786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5">
        <v>4607091389982</v>
      </c>
      <c r="E565" s="786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60</v>
      </c>
      <c r="Y565" s="782">
        <f t="shared" si="103"/>
        <v>61.2</v>
      </c>
      <c r="Z565" s="36">
        <f>IFERROR(IF(Y565=0,"",ROUNDUP(Y565/H565,0)*0.00902),"")</f>
        <v>0.15334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63.5</v>
      </c>
      <c r="BN565" s="64">
        <f t="shared" si="106"/>
        <v>64.77000000000001</v>
      </c>
      <c r="BO565" s="64">
        <f t="shared" si="107"/>
        <v>0.12626262626262627</v>
      </c>
      <c r="BP565" s="64">
        <f t="shared" si="108"/>
        <v>0.12878787878787878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4301012034</v>
      </c>
      <c r="D566" s="785">
        <v>4607091389982</v>
      </c>
      <c r="E566" s="786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121.89393939393939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123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1.3622999999999998</v>
      </c>
      <c r="AA567" s="784"/>
      <c r="AB567" s="784"/>
      <c r="AC567" s="784"/>
    </row>
    <row r="568" spans="1:68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582</v>
      </c>
      <c r="Y568" s="783">
        <f>IFERROR(SUM(Y556:Y566),"0")</f>
        <v>587.28000000000009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173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150</v>
      </c>
      <c r="Y570" s="782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4301020206</v>
      </c>
      <c r="D571" s="785">
        <v>4680115880054</v>
      </c>
      <c r="E571" s="786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4301020364</v>
      </c>
      <c r="D572" s="785">
        <v>4680115880054</v>
      </c>
      <c r="E572" s="786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28.409090909090907</v>
      </c>
      <c r="Y573" s="783">
        <f>IFERROR(Y570/H570,"0")+IFERROR(Y571/H571,"0")+IFERROR(Y572/H572,"0")</f>
        <v>29</v>
      </c>
      <c r="Z573" s="783">
        <f>IFERROR(IF(Z570="",0,Z570),"0")+IFERROR(IF(Z571="",0,Z571),"0")+IFERROR(IF(Z572="",0,Z572),"0")</f>
        <v>0.34683999999999998</v>
      </c>
      <c r="AA573" s="784"/>
      <c r="AB573" s="784"/>
      <c r="AC573" s="784"/>
    </row>
    <row r="574" spans="1:68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150</v>
      </c>
      <c r="Y574" s="783">
        <f>IFERROR(SUM(Y570:Y572),"0")</f>
        <v>153.12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50</v>
      </c>
      <c r="Y576" s="782">
        <f t="shared" ref="Y576:Y584" si="109">IFERROR(IF(X576="",0,CEILING((X576/$H576),1)*$H576),"")</f>
        <v>52.800000000000004</v>
      </c>
      <c r="Z576" s="36">
        <f>IFERROR(IF(Y576=0,"",ROUNDUP(Y576/H576,0)*0.01196),"")</f>
        <v>0.1196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53.409090909090907</v>
      </c>
      <c r="BN576" s="64">
        <f t="shared" ref="BN576:BN584" si="111">IFERROR(Y576*I576/H576,"0")</f>
        <v>56.400000000000006</v>
      </c>
      <c r="BO576" s="64">
        <f t="shared" ref="BO576:BO584" si="112">IFERROR(1/J576*(X576/H576),"0")</f>
        <v>9.1054778554778545E-2</v>
      </c>
      <c r="BP576" s="64">
        <f t="shared" ref="BP576:BP584" si="113">IFERROR(1/J576*(Y576/H576),"0")</f>
        <v>9.6153846153846159E-2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70</v>
      </c>
      <c r="Y577" s="782">
        <f t="shared" si="109"/>
        <v>73.92</v>
      </c>
      <c r="Z577" s="36">
        <f>IFERROR(IF(Y577=0,"",ROUNDUP(Y577/H577,0)*0.01196),"")</f>
        <v>0.16744000000000001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74.772727272727266</v>
      </c>
      <c r="BN577" s="64">
        <f t="shared" si="111"/>
        <v>78.959999999999994</v>
      </c>
      <c r="BO577" s="64">
        <f t="shared" si="112"/>
        <v>0.12747668997668998</v>
      </c>
      <c r="BP577" s="64">
        <f t="shared" si="113"/>
        <v>0.13461538461538464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5">
        <v>4680115882072</v>
      </c>
      <c r="E579" s="786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90</v>
      </c>
      <c r="Y579" s="782">
        <f t="shared" si="109"/>
        <v>90</v>
      </c>
      <c r="Z579" s="36">
        <f>IFERROR(IF(Y579=0,"",ROUNDUP(Y579/H579,0)*0.00902),"")</f>
        <v>0.22550000000000001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95.249999999999986</v>
      </c>
      <c r="BN579" s="64">
        <f t="shared" si="111"/>
        <v>95.249999999999986</v>
      </c>
      <c r="BO579" s="64">
        <f t="shared" si="112"/>
        <v>0.18939393939393939</v>
      </c>
      <c r="BP579" s="64">
        <f t="shared" si="113"/>
        <v>0.18939393939393939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4301031383</v>
      </c>
      <c r="D580" s="785">
        <v>4680115882072</v>
      </c>
      <c r="E580" s="786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914</v>
      </c>
      <c r="B581" s="54" t="s">
        <v>915</v>
      </c>
      <c r="C581" s="31">
        <v>4301031251</v>
      </c>
      <c r="D581" s="785">
        <v>4680115882102</v>
      </c>
      <c r="E581" s="786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914</v>
      </c>
      <c r="B582" s="54" t="s">
        <v>916</v>
      </c>
      <c r="C582" s="31">
        <v>4301031385</v>
      </c>
      <c r="D582" s="785">
        <v>4680115882102</v>
      </c>
      <c r="E582" s="786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4301031253</v>
      </c>
      <c r="D583" s="785">
        <v>4680115882096</v>
      </c>
      <c r="E583" s="786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4301031384</v>
      </c>
      <c r="D584" s="785">
        <v>4680115882096</v>
      </c>
      <c r="E584" s="786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47.727272727272727</v>
      </c>
      <c r="Y585" s="783">
        <f>IFERROR(Y576/H576,"0")+IFERROR(Y577/H577,"0")+IFERROR(Y578/H578,"0")+IFERROR(Y579/H579,"0")+IFERROR(Y580/H580,"0")+IFERROR(Y581/H581,"0")+IFERROR(Y582/H582,"0")+IFERROR(Y583/H583,"0")+IFERROR(Y584/H584,"0")</f>
        <v>49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0.51254</v>
      </c>
      <c r="AA585" s="784"/>
      <c r="AB585" s="784"/>
      <c r="AC585" s="784"/>
    </row>
    <row r="586" spans="1:68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210</v>
      </c>
      <c r="Y586" s="783">
        <f>IFERROR(SUM(Y576:Y584),"0")</f>
        <v>216.72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215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20</v>
      </c>
      <c r="Y595" s="782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2.5641025641025643</v>
      </c>
      <c r="Y596" s="783">
        <f>IFERROR(Y594/H594,"0")+IFERROR(Y595/H595,"0")</f>
        <v>3</v>
      </c>
      <c r="Z596" s="783">
        <f>IFERROR(IF(Z594="",0,Z594),"0")+IFERROR(IF(Z595="",0,Z595),"0")</f>
        <v>6.5250000000000002E-2</v>
      </c>
      <c r="AA596" s="784"/>
      <c r="AB596" s="784"/>
      <c r="AC596" s="784"/>
    </row>
    <row r="597" spans="1:68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20</v>
      </c>
      <c r="Y597" s="783">
        <f>IFERROR(SUM(Y594:Y595),"0")</f>
        <v>23.4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30</v>
      </c>
      <c r="Y613" s="782">
        <f t="shared" si="114"/>
        <v>36</v>
      </c>
      <c r="Z613" s="36">
        <f>IFERROR(IF(Y613=0,"",ROUNDUP(Y613/H613,0)*0.02175),"")</f>
        <v>6.5250000000000002E-2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31.200000000000003</v>
      </c>
      <c r="BN613" s="64">
        <f t="shared" si="116"/>
        <v>37.440000000000005</v>
      </c>
      <c r="BO613" s="64">
        <f t="shared" si="117"/>
        <v>4.4642857142857137E-2</v>
      </c>
      <c r="BP613" s="64">
        <f t="shared" si="118"/>
        <v>5.3571428571428568E-2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2.5</v>
      </c>
      <c r="Y618" s="783">
        <f>IFERROR(Y611/H611,"0")+IFERROR(Y612/H612,"0")+IFERROR(Y613/H613,"0")+IFERROR(Y614/H614,"0")+IFERROR(Y615/H615,"0")+IFERROR(Y616/H616,"0")+IFERROR(Y617/H617,"0")</f>
        <v>3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6.5250000000000002E-2</v>
      </c>
      <c r="AA618" s="784"/>
      <c r="AB618" s="784"/>
      <c r="AC618" s="784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30</v>
      </c>
      <c r="Y619" s="783">
        <f>IFERROR(SUM(Y611:Y617),"0")</f>
        <v>36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173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1300</v>
      </c>
      <c r="Y638" s="782">
        <f t="shared" ref="Y638:Y645" si="124">IFERROR(IF(X638="",0,CEILING((X638/$H638),1)*$H638),"")</f>
        <v>1302.5999999999999</v>
      </c>
      <c r="Z638" s="36">
        <f>IFERROR(IF(Y638=0,"",ROUNDUP(Y638/H638,0)*0.02175),"")</f>
        <v>3.6322499999999995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1394.0000000000002</v>
      </c>
      <c r="BN638" s="64">
        <f t="shared" ref="BN638:BN645" si="126">IFERROR(Y638*I638/H638,"0")</f>
        <v>1396.788</v>
      </c>
      <c r="BO638" s="64">
        <f t="shared" ref="BO638:BO645" si="127">IFERROR(1/J638*(X638/H638),"0")</f>
        <v>2.9761904761904758</v>
      </c>
      <c r="BP638" s="64">
        <f t="shared" ref="BP638:BP645" si="128">IFERROR(1/J638*(Y638/H638),"0")</f>
        <v>2.9821428571428568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4301051887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4301051510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4301051933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4301051390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4301051920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4301051448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4301051921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166.66666666666666</v>
      </c>
      <c r="Y646" s="783">
        <f>IFERROR(Y638/H638,"0")+IFERROR(Y639/H639,"0")+IFERROR(Y640/H640,"0")+IFERROR(Y641/H641,"0")+IFERROR(Y642/H642,"0")+IFERROR(Y643/H643,"0")+IFERROR(Y644/H644,"0")+IFERROR(Y645/H645,"0")</f>
        <v>167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3.6322499999999995</v>
      </c>
      <c r="AA646" s="784"/>
      <c r="AB646" s="784"/>
      <c r="AC646" s="784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1300</v>
      </c>
      <c r="Y647" s="783">
        <f>IFERROR(SUM(Y638:Y645),"0")</f>
        <v>1302.5999999999999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215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4301060408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4301060354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4301060407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4301060355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173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17220.2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17382.2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18288.525265539061</v>
      </c>
      <c r="Y674" s="783">
        <f>IFERROR(SUM(BN22:BN670),"0")</f>
        <v>18459.666000000001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19113.525265539061</v>
      </c>
      <c r="Y676" s="783">
        <f>GrossWeightTotalR+PalletQtyTotalR*25</f>
        <v>19284.666000000001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3657.4384226884222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3683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38.170319999999997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337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223</v>
      </c>
      <c r="F681" s="809" t="s">
        <v>247</v>
      </c>
      <c r="G681" s="809" t="s">
        <v>293</v>
      </c>
      <c r="H681" s="809" t="s">
        <v>116</v>
      </c>
      <c r="I681" s="809" t="s">
        <v>338</v>
      </c>
      <c r="J681" s="809" t="s">
        <v>362</v>
      </c>
      <c r="K681" s="809" t="s">
        <v>437</v>
      </c>
      <c r="L681" s="809" t="s">
        <v>458</v>
      </c>
      <c r="M681" s="809" t="s">
        <v>482</v>
      </c>
      <c r="N681" s="779"/>
      <c r="O681" s="809" t="s">
        <v>509</v>
      </c>
      <c r="P681" s="809" t="s">
        <v>512</v>
      </c>
      <c r="Q681" s="809" t="s">
        <v>521</v>
      </c>
      <c r="R681" s="809" t="s">
        <v>537</v>
      </c>
      <c r="S681" s="809" t="s">
        <v>547</v>
      </c>
      <c r="T681" s="809" t="s">
        <v>560</v>
      </c>
      <c r="U681" s="809" t="s">
        <v>571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466.8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946.20000000000016</v>
      </c>
      <c r="E683" s="46">
        <f>IFERROR(Y108*1,"0")+IFERROR(Y109*1,"0")+IFERROR(Y110*1,"0")+IFERROR(Y114*1,"0")+IFERROR(Y115*1,"0")+IFERROR(Y116*1,"0")+IFERROR(Y117*1,"0")+IFERROR(Y118*1,"0")+IFERROR(Y119*1,"0")</f>
        <v>1092.5999999999999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1670.76</v>
      </c>
      <c r="G683" s="46">
        <f>IFERROR(Y155*1,"0")+IFERROR(Y156*1,"0")+IFERROR(Y157*1,"0")+IFERROR(Y161*1,"0")+IFERROR(Y162*1,"0")+IFERROR(Y166*1,"0")+IFERROR(Y167*1,"0")+IFERROR(Y168*1,"0")</f>
        <v>220.48000000000002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415.32000000000005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2346.0000000000009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292.8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523.19999999999993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315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435</v>
      </c>
      <c r="V683" s="46">
        <f>IFERROR(Y406*1,"0")+IFERROR(Y410*1,"0")+IFERROR(Y411*1,"0")+IFERROR(Y412*1,"0")</f>
        <v>876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5197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123.9</v>
      </c>
      <c r="Z683" s="46">
        <f>IFERROR(Y519*1,"0")+IFERROR(Y523*1,"0")+IFERROR(Y524*1,"0")+IFERROR(Y525*1,"0")+IFERROR(Y526*1,"0")+IFERROR(Y527*1,"0")+IFERROR(Y528*1,"0")+IFERROR(Y529*1,"0")+IFERROR(Y533*1,"0")+IFERROR(Y537*1,"0")</f>
        <v>10.5</v>
      </c>
      <c r="AA683" s="46">
        <f>IFERROR(Y542*1,"0")+IFERROR(Y543*1,"0")+IFERROR(Y544*1,"0")+IFERROR(Y545*1,"0")</f>
        <v>71.52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980.52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1338.6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1,00"/>
        <filter val="1 300,00"/>
        <filter val="1 438,00"/>
        <filter val="1 500,00"/>
        <filter val="1 504,00"/>
        <filter val="10,50"/>
        <filter val="100,00"/>
        <filter val="101,00"/>
        <filter val="104,63"/>
        <filter val="105,00"/>
        <filter val="108,93"/>
        <filter val="11,67"/>
        <filter val="121,89"/>
        <filter val="122,50"/>
        <filter val="135,00"/>
        <filter val="140,00"/>
        <filter val="150,00"/>
        <filter val="159,52"/>
        <filter val="160,00"/>
        <filter val="166,67"/>
        <filter val="168,00"/>
        <filter val="17 220,20"/>
        <filter val="175,00"/>
        <filter val="178,57"/>
        <filter val="18 288,53"/>
        <filter val="19 113,53"/>
        <filter val="2 600,00"/>
        <filter val="2,50"/>
        <filter val="2,56"/>
        <filter val="20,00"/>
        <filter val="200,00"/>
        <filter val="210,00"/>
        <filter val="211,85"/>
        <filter val="216,67"/>
        <filter val="220,00"/>
        <filter val="225,00"/>
        <filter val="23,10"/>
        <filter val="240,00"/>
        <filter val="247,38"/>
        <filter val="25,00"/>
        <filter val="270,00"/>
        <filter val="28,00"/>
        <filter val="28,41"/>
        <filter val="290,00"/>
        <filter val="3 600,00"/>
        <filter val="3 657,44"/>
        <filter val="3,33"/>
        <filter val="3,57"/>
        <filter val="30,00"/>
        <filter val="300,00"/>
        <filter val="31,25"/>
        <filter val="315,00"/>
        <filter val="33"/>
        <filter val="33,00"/>
        <filter val="33,33"/>
        <filter val="35,00"/>
        <filter val="350,00"/>
        <filter val="36,00"/>
        <filter val="360,00"/>
        <filter val="4,00"/>
        <filter val="4,17"/>
        <filter val="40,00"/>
        <filter val="400,00"/>
        <filter val="405,00"/>
        <filter val="42,00"/>
        <filter val="430,00"/>
        <filter val="440,00"/>
        <filter val="45,00"/>
        <filter val="450,00"/>
        <filter val="460,00"/>
        <filter val="47,73"/>
        <filter val="5,00"/>
        <filter val="50,00"/>
        <filter val="500,00"/>
        <filter val="52,50"/>
        <filter val="520,00"/>
        <filter val="54,40"/>
        <filter val="550,00"/>
        <filter val="553,91"/>
        <filter val="56,00"/>
        <filter val="57,76"/>
        <filter val="58,33"/>
        <filter val="580,00"/>
        <filter val="582,00"/>
        <filter val="6,00"/>
        <filter val="6,60"/>
        <filter val="6,67"/>
        <filter val="60,00"/>
        <filter val="650,00"/>
        <filter val="670,00"/>
        <filter val="70,00"/>
        <filter val="72,00"/>
        <filter val="735,00"/>
        <filter val="8,00"/>
        <filter val="80,00"/>
        <filter val="80,37"/>
        <filter val="808,00"/>
        <filter val="82,50"/>
        <filter val="840,00"/>
        <filter val="90,00"/>
        <filter val="97,04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2024-12-11T11:47:23Z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