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EA3432E-0601-42FD-9266-4C754A5421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X659" i="1"/>
  <c r="BO658" i="1"/>
  <c r="BM658" i="1"/>
  <c r="Y658" i="1"/>
  <c r="Y660" i="1" s="1"/>
  <c r="X656" i="1"/>
  <c r="X655" i="1"/>
  <c r="BO654" i="1"/>
  <c r="BM654" i="1"/>
  <c r="Y654" i="1"/>
  <c r="X652" i="1"/>
  <c r="X651" i="1"/>
  <c r="BO650" i="1"/>
  <c r="BM650" i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P640" i="1" s="1"/>
  <c r="BO639" i="1"/>
  <c r="BM639" i="1"/>
  <c r="Y639" i="1"/>
  <c r="BP639" i="1" s="1"/>
  <c r="BO638" i="1"/>
  <c r="BM638" i="1"/>
  <c r="Y638" i="1"/>
  <c r="BP638" i="1" s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P612" i="1" s="1"/>
  <c r="BO611" i="1"/>
  <c r="BM611" i="1"/>
  <c r="Y611" i="1"/>
  <c r="BP611" i="1" s="1"/>
  <c r="BO610" i="1"/>
  <c r="BM610" i="1"/>
  <c r="Y610" i="1"/>
  <c r="BP610" i="1" s="1"/>
  <c r="BO609" i="1"/>
  <c r="BM609" i="1"/>
  <c r="Y609" i="1"/>
  <c r="Y613" i="1" s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P593" i="1" s="1"/>
  <c r="BO592" i="1"/>
  <c r="BM592" i="1"/>
  <c r="Y592" i="1"/>
  <c r="P592" i="1"/>
  <c r="X590" i="1"/>
  <c r="X589" i="1"/>
  <c r="BO588" i="1"/>
  <c r="BM588" i="1"/>
  <c r="Y588" i="1"/>
  <c r="BP588" i="1" s="1"/>
  <c r="P588" i="1"/>
  <c r="BO587" i="1"/>
  <c r="BM587" i="1"/>
  <c r="Y587" i="1"/>
  <c r="P587" i="1"/>
  <c r="BO586" i="1"/>
  <c r="BM586" i="1"/>
  <c r="Y586" i="1"/>
  <c r="Y589" i="1" s="1"/>
  <c r="P586" i="1"/>
  <c r="X584" i="1"/>
  <c r="X583" i="1"/>
  <c r="BO582" i="1"/>
  <c r="BM582" i="1"/>
  <c r="Y582" i="1"/>
  <c r="BP582" i="1" s="1"/>
  <c r="P582" i="1"/>
  <c r="BO581" i="1"/>
  <c r="BM581" i="1"/>
  <c r="Y581" i="1"/>
  <c r="P581" i="1"/>
  <c r="BO580" i="1"/>
  <c r="BM580" i="1"/>
  <c r="Y580" i="1"/>
  <c r="BP580" i="1" s="1"/>
  <c r="P580" i="1"/>
  <c r="BO579" i="1"/>
  <c r="BM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BP564" i="1" s="1"/>
  <c r="P564" i="1"/>
  <c r="BO563" i="1"/>
  <c r="BM563" i="1"/>
  <c r="Y563" i="1"/>
  <c r="P563" i="1"/>
  <c r="BO562" i="1"/>
  <c r="BM562" i="1"/>
  <c r="Y562" i="1"/>
  <c r="BP562" i="1" s="1"/>
  <c r="P562" i="1"/>
  <c r="BP561" i="1"/>
  <c r="BO561" i="1"/>
  <c r="BN561" i="1"/>
  <c r="BM561" i="1"/>
  <c r="Z561" i="1"/>
  <c r="Y561" i="1"/>
  <c r="P561" i="1"/>
  <c r="BO560" i="1"/>
  <c r="BM560" i="1"/>
  <c r="Y560" i="1"/>
  <c r="BP560" i="1" s="1"/>
  <c r="P560" i="1"/>
  <c r="BO559" i="1"/>
  <c r="BM559" i="1"/>
  <c r="Y559" i="1"/>
  <c r="P559" i="1"/>
  <c r="BO558" i="1"/>
  <c r="BM558" i="1"/>
  <c r="Y558" i="1"/>
  <c r="BP558" i="1" s="1"/>
  <c r="P558" i="1"/>
  <c r="BO557" i="1"/>
  <c r="BM557" i="1"/>
  <c r="Y557" i="1"/>
  <c r="P557" i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P554" i="1"/>
  <c r="X550" i="1"/>
  <c r="X549" i="1"/>
  <c r="BO548" i="1"/>
  <c r="BM548" i="1"/>
  <c r="Y548" i="1"/>
  <c r="AB671" i="1" s="1"/>
  <c r="P548" i="1"/>
  <c r="X545" i="1"/>
  <c r="X544" i="1"/>
  <c r="BO543" i="1"/>
  <c r="BM543" i="1"/>
  <c r="Y543" i="1"/>
  <c r="BP543" i="1" s="1"/>
  <c r="P543" i="1"/>
  <c r="BP542" i="1"/>
  <c r="BO542" i="1"/>
  <c r="BN542" i="1"/>
  <c r="BM542" i="1"/>
  <c r="Z542" i="1"/>
  <c r="Y542" i="1"/>
  <c r="P542" i="1"/>
  <c r="BO541" i="1"/>
  <c r="BM541" i="1"/>
  <c r="Y541" i="1"/>
  <c r="BP541" i="1" s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BP526" i="1" s="1"/>
  <c r="P526" i="1"/>
  <c r="BO525" i="1"/>
  <c r="BM525" i="1"/>
  <c r="Y525" i="1"/>
  <c r="BO524" i="1"/>
  <c r="BM524" i="1"/>
  <c r="Y524" i="1"/>
  <c r="P524" i="1"/>
  <c r="BO523" i="1"/>
  <c r="BM523" i="1"/>
  <c r="Y523" i="1"/>
  <c r="BP523" i="1" s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Y514" i="1" s="1"/>
  <c r="P511" i="1"/>
  <c r="X509" i="1"/>
  <c r="X508" i="1"/>
  <c r="BO507" i="1"/>
  <c r="BM507" i="1"/>
  <c r="Y507" i="1"/>
  <c r="BP507" i="1" s="1"/>
  <c r="P507" i="1"/>
  <c r="BP506" i="1"/>
  <c r="BO506" i="1"/>
  <c r="BN506" i="1"/>
  <c r="BM506" i="1"/>
  <c r="Z506" i="1"/>
  <c r="Y506" i="1"/>
  <c r="P506" i="1"/>
  <c r="X504" i="1"/>
  <c r="X503" i="1"/>
  <c r="BO502" i="1"/>
  <c r="BM502" i="1"/>
  <c r="Y502" i="1"/>
  <c r="P502" i="1"/>
  <c r="BO501" i="1"/>
  <c r="BM501" i="1"/>
  <c r="Y501" i="1"/>
  <c r="BP501" i="1" s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O492" i="1"/>
  <c r="BM492" i="1"/>
  <c r="Y492" i="1"/>
  <c r="BO491" i="1"/>
  <c r="BM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O487" i="1"/>
  <c r="BM487" i="1"/>
  <c r="Y487" i="1"/>
  <c r="BO486" i="1"/>
  <c r="BM486" i="1"/>
  <c r="Y486" i="1"/>
  <c r="P486" i="1"/>
  <c r="BO485" i="1"/>
  <c r="BM485" i="1"/>
  <c r="Y485" i="1"/>
  <c r="BP485" i="1" s="1"/>
  <c r="P485" i="1"/>
  <c r="BP484" i="1"/>
  <c r="BO484" i="1"/>
  <c r="BN484" i="1"/>
  <c r="BM484" i="1"/>
  <c r="Z484" i="1"/>
  <c r="Y484" i="1"/>
  <c r="P484" i="1"/>
  <c r="BO483" i="1"/>
  <c r="BM483" i="1"/>
  <c r="Y483" i="1"/>
  <c r="BP483" i="1" s="1"/>
  <c r="BO482" i="1"/>
  <c r="BM482" i="1"/>
  <c r="Y482" i="1"/>
  <c r="BP482" i="1" s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V671" i="1" s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671" i="1" s="1"/>
  <c r="P298" i="1"/>
  <c r="X295" i="1"/>
  <c r="X294" i="1"/>
  <c r="BO293" i="1"/>
  <c r="BM293" i="1"/>
  <c r="Y293" i="1"/>
  <c r="O671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K671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3" i="1"/>
  <c r="X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BP184" i="1" s="1"/>
  <c r="P184" i="1"/>
  <c r="BO183" i="1"/>
  <c r="BM183" i="1"/>
  <c r="Y183" i="1"/>
  <c r="P183" i="1"/>
  <c r="X181" i="1"/>
  <c r="X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O166" i="1"/>
  <c r="BM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BO155" i="1"/>
  <c r="BM155" i="1"/>
  <c r="Y155" i="1"/>
  <c r="G671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X147" i="1"/>
  <c r="X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X121" i="1"/>
  <c r="X120" i="1"/>
  <c r="BO119" i="1"/>
  <c r="BM119" i="1"/>
  <c r="Y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X99" i="1"/>
  <c r="X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P64" i="1"/>
  <c r="X61" i="1"/>
  <c r="X60" i="1"/>
  <c r="BO59" i="1"/>
  <c r="BM59" i="1"/>
  <c r="Y59" i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O34" i="1"/>
  <c r="BM34" i="1"/>
  <c r="Y34" i="1"/>
  <c r="P34" i="1"/>
  <c r="BO33" i="1"/>
  <c r="BM33" i="1"/>
  <c r="Y33" i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O29" i="1"/>
  <c r="BM29" i="1"/>
  <c r="Y29" i="1"/>
  <c r="BO28" i="1"/>
  <c r="BM28" i="1"/>
  <c r="Y28" i="1"/>
  <c r="Z28" i="1" s="1"/>
  <c r="P28" i="1"/>
  <c r="BO27" i="1"/>
  <c r="BM27" i="1"/>
  <c r="Y27" i="1"/>
  <c r="P27" i="1"/>
  <c r="BO26" i="1"/>
  <c r="BM26" i="1"/>
  <c r="Y26" i="1"/>
  <c r="Y36" i="1" s="1"/>
  <c r="P26" i="1"/>
  <c r="X24" i="1"/>
  <c r="X661" i="1" s="1"/>
  <c r="X23" i="1"/>
  <c r="BO22" i="1"/>
  <c r="X663" i="1" s="1"/>
  <c r="BM22" i="1"/>
  <c r="Y22" i="1"/>
  <c r="B671" i="1" s="1"/>
  <c r="P22" i="1"/>
  <c r="H10" i="1"/>
  <c r="A9" i="1"/>
  <c r="A10" i="1" s="1"/>
  <c r="D7" i="1"/>
  <c r="Q6" i="1"/>
  <c r="P2" i="1"/>
  <c r="BP143" i="1" l="1"/>
  <c r="BN143" i="1"/>
  <c r="Z143" i="1"/>
  <c r="BP179" i="1"/>
  <c r="BN179" i="1"/>
  <c r="Z179" i="1"/>
  <c r="BP216" i="1"/>
  <c r="BN216" i="1"/>
  <c r="Z216" i="1"/>
  <c r="BP236" i="1"/>
  <c r="BN236" i="1"/>
  <c r="Z236" i="1"/>
  <c r="BP264" i="1"/>
  <c r="BN264" i="1"/>
  <c r="Z264" i="1"/>
  <c r="BP287" i="1"/>
  <c r="BN287" i="1"/>
  <c r="Z287" i="1"/>
  <c r="BP358" i="1"/>
  <c r="BN358" i="1"/>
  <c r="Z358" i="1"/>
  <c r="BP380" i="1"/>
  <c r="BN380" i="1"/>
  <c r="Z380" i="1"/>
  <c r="BP421" i="1"/>
  <c r="BN421" i="1"/>
  <c r="Z421" i="1"/>
  <c r="Y518" i="1"/>
  <c r="BP517" i="1"/>
  <c r="BN517" i="1"/>
  <c r="Z517" i="1"/>
  <c r="Z518" i="1" s="1"/>
  <c r="BP521" i="1"/>
  <c r="BN521" i="1"/>
  <c r="Z521" i="1"/>
  <c r="BP527" i="1"/>
  <c r="BN527" i="1"/>
  <c r="Z527" i="1"/>
  <c r="BP569" i="1"/>
  <c r="BN569" i="1"/>
  <c r="Z569" i="1"/>
  <c r="Z31" i="1"/>
  <c r="BN31" i="1"/>
  <c r="Z32" i="1"/>
  <c r="BN32" i="1"/>
  <c r="Z54" i="1"/>
  <c r="BN54" i="1"/>
  <c r="Z78" i="1"/>
  <c r="BN78" i="1"/>
  <c r="Z92" i="1"/>
  <c r="BN92" i="1"/>
  <c r="Z109" i="1"/>
  <c r="BN109" i="1"/>
  <c r="BP133" i="1"/>
  <c r="BN133" i="1"/>
  <c r="Z133" i="1"/>
  <c r="BP160" i="1"/>
  <c r="BN160" i="1"/>
  <c r="Z160" i="1"/>
  <c r="BP199" i="1"/>
  <c r="BN199" i="1"/>
  <c r="Z199" i="1"/>
  <c r="BP228" i="1"/>
  <c r="BN228" i="1"/>
  <c r="Z228" i="1"/>
  <c r="BP253" i="1"/>
  <c r="BN253" i="1"/>
  <c r="Z253" i="1"/>
  <c r="Y276" i="1"/>
  <c r="Y275" i="1"/>
  <c r="BP274" i="1"/>
  <c r="BN274" i="1"/>
  <c r="Z274" i="1"/>
  <c r="Z275" i="1" s="1"/>
  <c r="BP279" i="1"/>
  <c r="BN279" i="1"/>
  <c r="Z279" i="1"/>
  <c r="BP310" i="1"/>
  <c r="BN310" i="1"/>
  <c r="Z310" i="1"/>
  <c r="BP368" i="1"/>
  <c r="BN368" i="1"/>
  <c r="Z368" i="1"/>
  <c r="BP398" i="1"/>
  <c r="BN398" i="1"/>
  <c r="Z398" i="1"/>
  <c r="BP451" i="1"/>
  <c r="BN451" i="1"/>
  <c r="Z451" i="1"/>
  <c r="BP522" i="1"/>
  <c r="BN522" i="1"/>
  <c r="Z522" i="1"/>
  <c r="BP557" i="1"/>
  <c r="BN557" i="1"/>
  <c r="Z557" i="1"/>
  <c r="BP581" i="1"/>
  <c r="BN581" i="1"/>
  <c r="Z581" i="1"/>
  <c r="Y642" i="1"/>
  <c r="BP27" i="1"/>
  <c r="BN27" i="1"/>
  <c r="Z27" i="1"/>
  <c r="BP52" i="1"/>
  <c r="BN52" i="1"/>
  <c r="Z52" i="1"/>
  <c r="BP67" i="1"/>
  <c r="BN67" i="1"/>
  <c r="Z67" i="1"/>
  <c r="Y80" i="1"/>
  <c r="BP76" i="1"/>
  <c r="BN76" i="1"/>
  <c r="Z76" i="1"/>
  <c r="BP88" i="1"/>
  <c r="BN88" i="1"/>
  <c r="Z88" i="1"/>
  <c r="BP102" i="1"/>
  <c r="BN102" i="1"/>
  <c r="Z102" i="1"/>
  <c r="BP127" i="1"/>
  <c r="BN127" i="1"/>
  <c r="Z127" i="1"/>
  <c r="BP141" i="1"/>
  <c r="BN141" i="1"/>
  <c r="Z141" i="1"/>
  <c r="BP156" i="1"/>
  <c r="BN156" i="1"/>
  <c r="Z156" i="1"/>
  <c r="BP177" i="1"/>
  <c r="BN177" i="1"/>
  <c r="Z177" i="1"/>
  <c r="BP197" i="1"/>
  <c r="BN197" i="1"/>
  <c r="Z197" i="1"/>
  <c r="BP212" i="1"/>
  <c r="BN212" i="1"/>
  <c r="Z212" i="1"/>
  <c r="BP222" i="1"/>
  <c r="BN222" i="1"/>
  <c r="Z222" i="1"/>
  <c r="BP234" i="1"/>
  <c r="BN234" i="1"/>
  <c r="Z234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92" i="1"/>
  <c r="BN392" i="1"/>
  <c r="Z392" i="1"/>
  <c r="BP419" i="1"/>
  <c r="BN419" i="1"/>
  <c r="Z419" i="1"/>
  <c r="BP431" i="1"/>
  <c r="BN431" i="1"/>
  <c r="Z431" i="1"/>
  <c r="BP449" i="1"/>
  <c r="BN449" i="1"/>
  <c r="Z449" i="1"/>
  <c r="BP486" i="1"/>
  <c r="BN486" i="1"/>
  <c r="Z486" i="1"/>
  <c r="BP491" i="1"/>
  <c r="BN491" i="1"/>
  <c r="Z491" i="1"/>
  <c r="BP499" i="1"/>
  <c r="BN499" i="1"/>
  <c r="Z499" i="1"/>
  <c r="BP34" i="1"/>
  <c r="BN34" i="1"/>
  <c r="Z34" i="1"/>
  <c r="Y60" i="1"/>
  <c r="BP58" i="1"/>
  <c r="BN58" i="1"/>
  <c r="Z58" i="1"/>
  <c r="BP70" i="1"/>
  <c r="BN70" i="1"/>
  <c r="Z70" i="1"/>
  <c r="Y90" i="1"/>
  <c r="BP84" i="1"/>
  <c r="BN84" i="1"/>
  <c r="Z84" i="1"/>
  <c r="BP94" i="1"/>
  <c r="BN94" i="1"/>
  <c r="Z94" i="1"/>
  <c r="BP115" i="1"/>
  <c r="BN115" i="1"/>
  <c r="Z115" i="1"/>
  <c r="BP135" i="1"/>
  <c r="BN135" i="1"/>
  <c r="Z135" i="1"/>
  <c r="BP145" i="1"/>
  <c r="BN145" i="1"/>
  <c r="Z145" i="1"/>
  <c r="BP166" i="1"/>
  <c r="BN166" i="1"/>
  <c r="Z166" i="1"/>
  <c r="Y185" i="1"/>
  <c r="BP183" i="1"/>
  <c r="BN183" i="1"/>
  <c r="Z183" i="1"/>
  <c r="BP201" i="1"/>
  <c r="BN201" i="1"/>
  <c r="Z201" i="1"/>
  <c r="BP218" i="1"/>
  <c r="BN218" i="1"/>
  <c r="Z218" i="1"/>
  <c r="BP230" i="1"/>
  <c r="BN230" i="1"/>
  <c r="Z230" i="1"/>
  <c r="Y246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1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0" i="1"/>
  <c r="BN360" i="1"/>
  <c r="Z360" i="1"/>
  <c r="BP512" i="1"/>
  <c r="BN512" i="1"/>
  <c r="Z512" i="1"/>
  <c r="BP525" i="1"/>
  <c r="BN525" i="1"/>
  <c r="Z525" i="1"/>
  <c r="X662" i="1"/>
  <c r="X664" i="1" s="1"/>
  <c r="X665" i="1"/>
  <c r="C671" i="1"/>
  <c r="Y61" i="1"/>
  <c r="D671" i="1"/>
  <c r="Y81" i="1"/>
  <c r="Y98" i="1"/>
  <c r="Y112" i="1"/>
  <c r="Y137" i="1"/>
  <c r="Y147" i="1"/>
  <c r="Y151" i="1"/>
  <c r="Y162" i="1"/>
  <c r="Y181" i="1"/>
  <c r="I671" i="1"/>
  <c r="Y203" i="1"/>
  <c r="Y224" i="1"/>
  <c r="Y238" i="1"/>
  <c r="Q671" i="1"/>
  <c r="T671" i="1"/>
  <c r="BP370" i="1"/>
  <c r="BN370" i="1"/>
  <c r="Z370" i="1"/>
  <c r="Y388" i="1"/>
  <c r="BP384" i="1"/>
  <c r="BN384" i="1"/>
  <c r="Z384" i="1"/>
  <c r="BP409" i="1"/>
  <c r="BN409" i="1"/>
  <c r="Z409" i="1"/>
  <c r="BP423" i="1"/>
  <c r="BN423" i="1"/>
  <c r="Z423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BP463" i="1"/>
  <c r="BN463" i="1"/>
  <c r="Z463" i="1"/>
  <c r="BP487" i="1"/>
  <c r="BN487" i="1"/>
  <c r="Z487" i="1"/>
  <c r="BP492" i="1"/>
  <c r="BN492" i="1"/>
  <c r="Z492" i="1"/>
  <c r="BP502" i="1"/>
  <c r="BN502" i="1"/>
  <c r="Z502" i="1"/>
  <c r="BP524" i="1"/>
  <c r="BN524" i="1"/>
  <c r="Z524" i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59" i="1"/>
  <c r="BN559" i="1"/>
  <c r="Z559" i="1"/>
  <c r="BP575" i="1"/>
  <c r="BN575" i="1"/>
  <c r="Z575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BP628" i="1"/>
  <c r="BN628" i="1"/>
  <c r="Z628" i="1"/>
  <c r="BP630" i="1"/>
  <c r="BN630" i="1"/>
  <c r="Z630" i="1"/>
  <c r="BP632" i="1"/>
  <c r="BN632" i="1"/>
  <c r="Z632" i="1"/>
  <c r="AE671" i="1"/>
  <c r="Y647" i="1"/>
  <c r="BP645" i="1"/>
  <c r="BN645" i="1"/>
  <c r="Z645" i="1"/>
  <c r="Y372" i="1"/>
  <c r="Y382" i="1"/>
  <c r="Y394" i="1"/>
  <c r="Y400" i="1"/>
  <c r="Y671" i="1"/>
  <c r="Y504" i="1"/>
  <c r="Y508" i="1"/>
  <c r="Y529" i="1"/>
  <c r="BP555" i="1"/>
  <c r="BN555" i="1"/>
  <c r="Z555" i="1"/>
  <c r="BP563" i="1"/>
  <c r="BN563" i="1"/>
  <c r="Z563" i="1"/>
  <c r="BP579" i="1"/>
  <c r="BN579" i="1"/>
  <c r="Z579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6" i="1"/>
  <c r="BN646" i="1"/>
  <c r="Z646" i="1"/>
  <c r="Y656" i="1"/>
  <c r="Y655" i="1"/>
  <c r="BP654" i="1"/>
  <c r="BN654" i="1"/>
  <c r="Z654" i="1"/>
  <c r="Z655" i="1" s="1"/>
  <c r="Y594" i="1"/>
  <c r="Y634" i="1"/>
  <c r="F9" i="1"/>
  <c r="J9" i="1"/>
  <c r="F10" i="1"/>
  <c r="Z22" i="1"/>
  <c r="Z23" i="1" s="1"/>
  <c r="BN22" i="1"/>
  <c r="BP22" i="1"/>
  <c r="Y23" i="1"/>
  <c r="Z26" i="1"/>
  <c r="BN26" i="1"/>
  <c r="BP26" i="1"/>
  <c r="BP30" i="1"/>
  <c r="BN30" i="1"/>
  <c r="Z30" i="1"/>
  <c r="BP35" i="1"/>
  <c r="BN35" i="1"/>
  <c r="Z35" i="1"/>
  <c r="Y37" i="1"/>
  <c r="Y40" i="1"/>
  <c r="BP39" i="1"/>
  <c r="BN39" i="1"/>
  <c r="Z39" i="1"/>
  <c r="Z40" i="1" s="1"/>
  <c r="Y41" i="1"/>
  <c r="Y45" i="1"/>
  <c r="Y44" i="1"/>
  <c r="BP43" i="1"/>
  <c r="BN43" i="1"/>
  <c r="Z43" i="1"/>
  <c r="Z44" i="1" s="1"/>
  <c r="H9" i="1"/>
  <c r="Y24" i="1"/>
  <c r="BP28" i="1"/>
  <c r="BN28" i="1"/>
  <c r="BP29" i="1"/>
  <c r="BN29" i="1"/>
  <c r="Z29" i="1"/>
  <c r="BP33" i="1"/>
  <c r="BN33" i="1"/>
  <c r="Z33" i="1"/>
  <c r="Z49" i="1"/>
  <c r="BN49" i="1"/>
  <c r="BP49" i="1"/>
  <c r="Z51" i="1"/>
  <c r="BN51" i="1"/>
  <c r="Z53" i="1"/>
  <c r="BN53" i="1"/>
  <c r="Y56" i="1"/>
  <c r="Z59" i="1"/>
  <c r="Z60" i="1" s="1"/>
  <c r="BN59" i="1"/>
  <c r="BP59" i="1"/>
  <c r="Z64" i="1"/>
  <c r="BN64" i="1"/>
  <c r="BP64" i="1"/>
  <c r="Z66" i="1"/>
  <c r="BN66" i="1"/>
  <c r="Z68" i="1"/>
  <c r="BN68" i="1"/>
  <c r="Z69" i="1"/>
  <c r="BN69" i="1"/>
  <c r="Z71" i="1"/>
  <c r="BN71" i="1"/>
  <c r="Y74" i="1"/>
  <c r="Z77" i="1"/>
  <c r="BN77" i="1"/>
  <c r="BP77" i="1"/>
  <c r="Z79" i="1"/>
  <c r="BN79" i="1"/>
  <c r="Z83" i="1"/>
  <c r="BN83" i="1"/>
  <c r="BP83" i="1"/>
  <c r="Z85" i="1"/>
  <c r="BN85" i="1"/>
  <c r="Z87" i="1"/>
  <c r="BN87" i="1"/>
  <c r="Y89" i="1"/>
  <c r="BP93" i="1"/>
  <c r="BN93" i="1"/>
  <c r="Z93" i="1"/>
  <c r="BP97" i="1"/>
  <c r="BN97" i="1"/>
  <c r="Z97" i="1"/>
  <c r="Y99" i="1"/>
  <c r="Y104" i="1"/>
  <c r="BP101" i="1"/>
  <c r="BN101" i="1"/>
  <c r="Z101" i="1"/>
  <c r="BP110" i="1"/>
  <c r="BN110" i="1"/>
  <c r="Z110" i="1"/>
  <c r="Y120" i="1"/>
  <c r="BP114" i="1"/>
  <c r="BN114" i="1"/>
  <c r="Z114" i="1"/>
  <c r="BP118" i="1"/>
  <c r="BN118" i="1"/>
  <c r="Z118" i="1"/>
  <c r="Y55" i="1"/>
  <c r="Y73" i="1"/>
  <c r="BP95" i="1"/>
  <c r="BN95" i="1"/>
  <c r="Z95" i="1"/>
  <c r="BP103" i="1"/>
  <c r="BN103" i="1"/>
  <c r="Z103" i="1"/>
  <c r="Y105" i="1"/>
  <c r="E671" i="1"/>
  <c r="Y111" i="1"/>
  <c r="BP108" i="1"/>
  <c r="BN108" i="1"/>
  <c r="Z108" i="1"/>
  <c r="BP116" i="1"/>
  <c r="BN116" i="1"/>
  <c r="Z116" i="1"/>
  <c r="BP119" i="1"/>
  <c r="BN119" i="1"/>
  <c r="Z119" i="1"/>
  <c r="Y121" i="1"/>
  <c r="F671" i="1"/>
  <c r="Y129" i="1"/>
  <c r="BP124" i="1"/>
  <c r="BN124" i="1"/>
  <c r="Z124" i="1"/>
  <c r="Y130" i="1"/>
  <c r="Y136" i="1"/>
  <c r="Y146" i="1"/>
  <c r="Y152" i="1"/>
  <c r="Y157" i="1"/>
  <c r="Y163" i="1"/>
  <c r="Y167" i="1"/>
  <c r="Y180" i="1"/>
  <c r="Y186" i="1"/>
  <c r="Y192" i="1"/>
  <c r="Y202" i="1"/>
  <c r="Y209" i="1"/>
  <c r="Y213" i="1"/>
  <c r="Y225" i="1"/>
  <c r="Y239" i="1"/>
  <c r="Y247" i="1"/>
  <c r="Y258" i="1"/>
  <c r="Y271" i="1"/>
  <c r="Y290" i="1"/>
  <c r="Y295" i="1"/>
  <c r="Y302" i="1"/>
  <c r="Y311" i="1"/>
  <c r="Y339" i="1"/>
  <c r="Y344" i="1"/>
  <c r="Y348" i="1"/>
  <c r="Y365" i="1"/>
  <c r="Y373" i="1"/>
  <c r="Y381" i="1"/>
  <c r="Y387" i="1"/>
  <c r="Y395" i="1"/>
  <c r="Y401" i="1"/>
  <c r="Y406" i="1"/>
  <c r="Y411" i="1"/>
  <c r="BP408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BP436" i="1"/>
  <c r="BN436" i="1"/>
  <c r="Z436" i="1"/>
  <c r="Y438" i="1"/>
  <c r="BP446" i="1"/>
  <c r="BN446" i="1"/>
  <c r="Z446" i="1"/>
  <c r="BP450" i="1"/>
  <c r="BN450" i="1"/>
  <c r="Z450" i="1"/>
  <c r="Y467" i="1"/>
  <c r="BP461" i="1"/>
  <c r="BN461" i="1"/>
  <c r="Z461" i="1"/>
  <c r="BP464" i="1"/>
  <c r="BN464" i="1"/>
  <c r="Z464" i="1"/>
  <c r="Z126" i="1"/>
  <c r="BN126" i="1"/>
  <c r="Z128" i="1"/>
  <c r="BN128" i="1"/>
  <c r="Z132" i="1"/>
  <c r="BN132" i="1"/>
  <c r="BP132" i="1"/>
  <c r="Z134" i="1"/>
  <c r="BN134" i="1"/>
  <c r="Z140" i="1"/>
  <c r="BN140" i="1"/>
  <c r="Z142" i="1"/>
  <c r="BN142" i="1"/>
  <c r="Z144" i="1"/>
  <c r="BN144" i="1"/>
  <c r="Z150" i="1"/>
  <c r="Z151" i="1" s="1"/>
  <c r="BN150" i="1"/>
  <c r="Z155" i="1"/>
  <c r="BN155" i="1"/>
  <c r="BP155" i="1"/>
  <c r="Y158" i="1"/>
  <c r="Z161" i="1"/>
  <c r="Z162" i="1" s="1"/>
  <c r="BN161" i="1"/>
  <c r="Z165" i="1"/>
  <c r="BN165" i="1"/>
  <c r="BP165" i="1"/>
  <c r="H671" i="1"/>
  <c r="Y173" i="1"/>
  <c r="Z176" i="1"/>
  <c r="BN176" i="1"/>
  <c r="Z178" i="1"/>
  <c r="BN178" i="1"/>
  <c r="Z184" i="1"/>
  <c r="Z185" i="1" s="1"/>
  <c r="BN184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71" i="1"/>
  <c r="Z207" i="1"/>
  <c r="Z208" i="1" s="1"/>
  <c r="BN207" i="1"/>
  <c r="Y208" i="1"/>
  <c r="Z211" i="1"/>
  <c r="Z213" i="1" s="1"/>
  <c r="BN211" i="1"/>
  <c r="BP211" i="1"/>
  <c r="Z217" i="1"/>
  <c r="BN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Z241" i="1"/>
  <c r="BN241" i="1"/>
  <c r="BP241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1" i="1"/>
  <c r="Z263" i="1"/>
  <c r="BN263" i="1"/>
  <c r="Z265" i="1"/>
  <c r="BN265" i="1"/>
  <c r="Z267" i="1"/>
  <c r="BN267" i="1"/>
  <c r="Z269" i="1"/>
  <c r="BN269" i="1"/>
  <c r="Y272" i="1"/>
  <c r="M671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1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U671" i="1"/>
  <c r="Z357" i="1"/>
  <c r="BN357" i="1"/>
  <c r="Z359" i="1"/>
  <c r="BN359" i="1"/>
  <c r="Z361" i="1"/>
  <c r="BN361" i="1"/>
  <c r="Z363" i="1"/>
  <c r="BN363" i="1"/>
  <c r="Y366" i="1"/>
  <c r="Z369" i="1"/>
  <c r="BN369" i="1"/>
  <c r="Z371" i="1"/>
  <c r="BN371" i="1"/>
  <c r="Z375" i="1"/>
  <c r="BN375" i="1"/>
  <c r="BP375" i="1"/>
  <c r="Z377" i="1"/>
  <c r="BN377" i="1"/>
  <c r="Z379" i="1"/>
  <c r="BN379" i="1"/>
  <c r="Z385" i="1"/>
  <c r="BN385" i="1"/>
  <c r="Z390" i="1"/>
  <c r="BN390" i="1"/>
  <c r="BP390" i="1"/>
  <c r="Z391" i="1"/>
  <c r="BN391" i="1"/>
  <c r="Z393" i="1"/>
  <c r="BN393" i="1"/>
  <c r="Z397" i="1"/>
  <c r="BN397" i="1"/>
  <c r="BP397" i="1"/>
  <c r="Z399" i="1"/>
  <c r="BN399" i="1"/>
  <c r="Z404" i="1"/>
  <c r="Z405" i="1" s="1"/>
  <c r="BN404" i="1"/>
  <c r="BP404" i="1"/>
  <c r="Y405" i="1"/>
  <c r="Z408" i="1"/>
  <c r="BN408" i="1"/>
  <c r="BP410" i="1"/>
  <c r="BN410" i="1"/>
  <c r="Z410" i="1"/>
  <c r="Y412" i="1"/>
  <c r="W671" i="1"/>
  <c r="Y427" i="1"/>
  <c r="BP416" i="1"/>
  <c r="BN416" i="1"/>
  <c r="Z416" i="1"/>
  <c r="BP420" i="1"/>
  <c r="BN420" i="1"/>
  <c r="Z420" i="1"/>
  <c r="BP424" i="1"/>
  <c r="BN424" i="1"/>
  <c r="Z424" i="1"/>
  <c r="Y432" i="1"/>
  <c r="Y437" i="1"/>
  <c r="BP435" i="1"/>
  <c r="BN435" i="1"/>
  <c r="Z435" i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BP462" i="1"/>
  <c r="BN462" i="1"/>
  <c r="Z462" i="1"/>
  <c r="Y466" i="1"/>
  <c r="Y470" i="1"/>
  <c r="BP469" i="1"/>
  <c r="BN469" i="1"/>
  <c r="Z469" i="1"/>
  <c r="Z470" i="1" s="1"/>
  <c r="Y471" i="1"/>
  <c r="Y477" i="1"/>
  <c r="Y503" i="1"/>
  <c r="Y509" i="1"/>
  <c r="Y513" i="1"/>
  <c r="Y528" i="1"/>
  <c r="Y545" i="1"/>
  <c r="Y550" i="1"/>
  <c r="AC671" i="1"/>
  <c r="Y565" i="1"/>
  <c r="BP570" i="1"/>
  <c r="BN570" i="1"/>
  <c r="Z570" i="1"/>
  <c r="Y572" i="1"/>
  <c r="Y583" i="1"/>
  <c r="BP574" i="1"/>
  <c r="BN574" i="1"/>
  <c r="Z574" i="1"/>
  <c r="Y584" i="1"/>
  <c r="BP578" i="1"/>
  <c r="BN578" i="1"/>
  <c r="Z578" i="1"/>
  <c r="X671" i="1"/>
  <c r="Y453" i="1"/>
  <c r="Z475" i="1"/>
  <c r="Z476" i="1" s="1"/>
  <c r="BN475" i="1"/>
  <c r="BP475" i="1"/>
  <c r="Y476" i="1"/>
  <c r="Z479" i="1"/>
  <c r="BN479" i="1"/>
  <c r="BP479" i="1"/>
  <c r="Z482" i="1"/>
  <c r="BN482" i="1"/>
  <c r="Z483" i="1"/>
  <c r="BN483" i="1"/>
  <c r="Z485" i="1"/>
  <c r="BN485" i="1"/>
  <c r="Z488" i="1"/>
  <c r="BN488" i="1"/>
  <c r="Z490" i="1"/>
  <c r="BN490" i="1"/>
  <c r="Z493" i="1"/>
  <c r="BN493" i="1"/>
  <c r="Z495" i="1"/>
  <c r="BN495" i="1"/>
  <c r="Z496" i="1"/>
  <c r="BN496" i="1"/>
  <c r="Z498" i="1"/>
  <c r="BN498" i="1"/>
  <c r="Z500" i="1"/>
  <c r="BN500" i="1"/>
  <c r="Z501" i="1"/>
  <c r="BN501" i="1"/>
  <c r="Z507" i="1"/>
  <c r="Z508" i="1" s="1"/>
  <c r="BN507" i="1"/>
  <c r="Z511" i="1"/>
  <c r="Z513" i="1" s="1"/>
  <c r="BN511" i="1"/>
  <c r="BP511" i="1"/>
  <c r="Z671" i="1"/>
  <c r="Y519" i="1"/>
  <c r="Z523" i="1"/>
  <c r="BN523" i="1"/>
  <c r="Z526" i="1"/>
  <c r="BN526" i="1"/>
  <c r="AA671" i="1"/>
  <c r="Z541" i="1"/>
  <c r="BN541" i="1"/>
  <c r="Z543" i="1"/>
  <c r="BN543" i="1"/>
  <c r="Y544" i="1"/>
  <c r="Z548" i="1"/>
  <c r="Z549" i="1" s="1"/>
  <c r="BN548" i="1"/>
  <c r="BP548" i="1"/>
  <c r="Y549" i="1"/>
  <c r="Z554" i="1"/>
  <c r="BN554" i="1"/>
  <c r="BP554" i="1"/>
  <c r="Z556" i="1"/>
  <c r="BN556" i="1"/>
  <c r="Z558" i="1"/>
  <c r="BN558" i="1"/>
  <c r="Z560" i="1"/>
  <c r="BN560" i="1"/>
  <c r="Z562" i="1"/>
  <c r="BN562" i="1"/>
  <c r="Z564" i="1"/>
  <c r="BN564" i="1"/>
  <c r="Y566" i="1"/>
  <c r="Y571" i="1"/>
  <c r="BP568" i="1"/>
  <c r="BN568" i="1"/>
  <c r="Z568" i="1"/>
  <c r="BP576" i="1"/>
  <c r="BN576" i="1"/>
  <c r="Z576" i="1"/>
  <c r="Y590" i="1"/>
  <c r="Y595" i="1"/>
  <c r="Y614" i="1"/>
  <c r="Y635" i="1"/>
  <c r="Z637" i="1"/>
  <c r="BN637" i="1"/>
  <c r="BP637" i="1"/>
  <c r="Z638" i="1"/>
  <c r="BN638" i="1"/>
  <c r="Z639" i="1"/>
  <c r="BN639" i="1"/>
  <c r="Z640" i="1"/>
  <c r="BN640" i="1"/>
  <c r="Y641" i="1"/>
  <c r="Y648" i="1"/>
  <c r="Z650" i="1"/>
  <c r="Z651" i="1" s="1"/>
  <c r="BN650" i="1"/>
  <c r="BP650" i="1"/>
  <c r="Y651" i="1"/>
  <c r="Z658" i="1"/>
  <c r="Z659" i="1" s="1"/>
  <c r="BN658" i="1"/>
  <c r="BP658" i="1"/>
  <c r="Y659" i="1"/>
  <c r="AD671" i="1"/>
  <c r="Z580" i="1"/>
  <c r="BN580" i="1"/>
  <c r="Z582" i="1"/>
  <c r="BN582" i="1"/>
  <c r="Z586" i="1"/>
  <c r="BN586" i="1"/>
  <c r="BP586" i="1"/>
  <c r="Z588" i="1"/>
  <c r="BN588" i="1"/>
  <c r="Z592" i="1"/>
  <c r="BN592" i="1"/>
  <c r="BP592" i="1"/>
  <c r="Z593" i="1"/>
  <c r="BN593" i="1"/>
  <c r="Z609" i="1"/>
  <c r="BN609" i="1"/>
  <c r="BP609" i="1"/>
  <c r="Z610" i="1"/>
  <c r="BN610" i="1"/>
  <c r="Z611" i="1"/>
  <c r="BN611" i="1"/>
  <c r="Z612" i="1"/>
  <c r="BN612" i="1"/>
  <c r="Z626" i="1"/>
  <c r="BN626" i="1"/>
  <c r="BP626" i="1"/>
  <c r="Z634" i="1" l="1"/>
  <c r="Z437" i="1"/>
  <c r="Z400" i="1"/>
  <c r="Z381" i="1"/>
  <c r="Z311" i="1"/>
  <c r="Z301" i="1"/>
  <c r="Z258" i="1"/>
  <c r="Z238" i="1"/>
  <c r="Z202" i="1"/>
  <c r="Z136" i="1"/>
  <c r="Z432" i="1"/>
  <c r="Z111" i="1"/>
  <c r="Z98" i="1"/>
  <c r="Z89" i="1"/>
  <c r="Z55" i="1"/>
  <c r="Z528" i="1"/>
  <c r="Z372" i="1"/>
  <c r="Z224" i="1"/>
  <c r="Z180" i="1"/>
  <c r="Z613" i="1"/>
  <c r="Z589" i="1"/>
  <c r="Z641" i="1"/>
  <c r="Z571" i="1"/>
  <c r="Z544" i="1"/>
  <c r="Z387" i="1"/>
  <c r="Z365" i="1"/>
  <c r="Z289" i="1"/>
  <c r="Z271" i="1"/>
  <c r="Z167" i="1"/>
  <c r="Z157" i="1"/>
  <c r="Z146" i="1"/>
  <c r="Z453" i="1"/>
  <c r="Z80" i="1"/>
  <c r="Z623" i="1"/>
  <c r="Z647" i="1"/>
  <c r="Z594" i="1"/>
  <c r="Z565" i="1"/>
  <c r="Z503" i="1"/>
  <c r="Z427" i="1"/>
  <c r="Z411" i="1"/>
  <c r="Z394" i="1"/>
  <c r="Z246" i="1"/>
  <c r="Z120" i="1"/>
  <c r="Z73" i="1"/>
  <c r="Y661" i="1"/>
  <c r="Z36" i="1"/>
  <c r="Y663" i="1"/>
  <c r="Z583" i="1"/>
  <c r="Z466" i="1"/>
  <c r="Z129" i="1"/>
  <c r="Z104" i="1"/>
  <c r="Y665" i="1"/>
  <c r="Y662" i="1"/>
  <c r="Z666" i="1" l="1"/>
  <c r="Y664" i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<sst xmlns="http://schemas.openxmlformats.org/spreadsheetml/2006/main" count="3121" uniqueCount="1075">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</sst>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6" t="s">
        <v>8</v>
      </c>
      <c r="B5" s="811"/>
      <c r="C5" s="812"/>
      <c r="D5" s="869"/>
      <c r="E5" s="870"/>
      <c r="F5" s="1159" t="s">
        <v>9</v>
      </c>
      <c r="G5" s="812"/>
      <c r="H5" s="869" t="s">
        <v>1074</v>
      </c>
      <c r="I5" s="1084"/>
      <c r="J5" s="1084"/>
      <c r="K5" s="1084"/>
      <c r="L5" s="1084"/>
      <c r="M5" s="870"/>
      <c r="N5" s="58"/>
      <c r="P5" s="24" t="s">
        <v>10</v>
      </c>
      <c r="Q5" s="1174">
        <v>45640</v>
      </c>
      <c r="R5" s="914"/>
      <c r="T5" s="968" t="s">
        <v>11</v>
      </c>
      <c r="U5" s="969"/>
      <c r="V5" s="972" t="s">
        <v>12</v>
      </c>
      <c r="W5" s="914"/>
      <c r="AB5" s="51"/>
      <c r="AC5" s="51"/>
      <c r="AD5" s="51"/>
      <c r="AE5" s="51"/>
    </row>
    <row r="6" spans="1:32" s="767" customFormat="1" ht="24" customHeight="1" x14ac:dyDescent="0.2">
      <c r="A6" s="916" t="s">
        <v>13</v>
      </c>
      <c r="B6" s="811"/>
      <c r="C6" s="812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14"/>
      <c r="N6" s="59"/>
      <c r="P6" s="24" t="s">
        <v>15</v>
      </c>
      <c r="Q6" s="1183" t="str">
        <f>IF(Q5=0," ",CHOOSE(WEEKDAY(Q5,2),"Понедельник","Вторник","Среда","Четверг","Пятница","Суббота","Воскресенье"))</f>
        <v>Суббота</v>
      </c>
      <c r="R6" s="778"/>
      <c r="T6" s="978" t="s">
        <v>16</v>
      </c>
      <c r="U6" s="969"/>
      <c r="V6" s="1063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4"/>
      <c r="W7" s="1065"/>
      <c r="AB7" s="51"/>
      <c r="AC7" s="51"/>
      <c r="AD7" s="51"/>
      <c r="AE7" s="51"/>
    </row>
    <row r="8" spans="1:32" s="767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5">
        <v>0.45833333333333331</v>
      </c>
      <c r="R8" s="838"/>
      <c r="T8" s="786"/>
      <c r="U8" s="969"/>
      <c r="V8" s="1064"/>
      <c r="W8" s="1065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9"/>
      <c r="R9" s="910"/>
      <c r="T9" s="786"/>
      <c r="U9" s="969"/>
      <c r="V9" s="1066"/>
      <c r="W9" s="1067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3"/>
      <c r="R11" s="914"/>
      <c r="U11" s="24" t="s">
        <v>27</v>
      </c>
      <c r="V11" s="1114" t="s">
        <v>28</v>
      </c>
      <c r="W11" s="910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50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5"/>
      <c r="R12" s="838"/>
      <c r="S12" s="23"/>
      <c r="U12" s="24"/>
      <c r="V12" s="814"/>
      <c r="W12" s="786"/>
      <c r="AB12" s="51"/>
      <c r="AC12" s="51"/>
      <c r="AD12" s="51"/>
      <c r="AE12" s="51"/>
    </row>
    <row r="13" spans="1:32" s="767" customFormat="1" ht="23.25" customHeight="1" x14ac:dyDescent="0.2">
      <c r="A13" s="950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4"/>
      <c r="R13" s="9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50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10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4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35" t="s">
        <v>38</v>
      </c>
      <c r="D17" s="825" t="s">
        <v>39</v>
      </c>
      <c r="E17" s="888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7"/>
      <c r="R17" s="887"/>
      <c r="S17" s="887"/>
      <c r="T17" s="888"/>
      <c r="U17" s="1211" t="s">
        <v>51</v>
      </c>
      <c r="V17" s="812"/>
      <c r="W17" s="825" t="s">
        <v>52</v>
      </c>
      <c r="X17" s="825" t="s">
        <v>53</v>
      </c>
      <c r="Y17" s="1209" t="s">
        <v>54</v>
      </c>
      <c r="Z17" s="1081" t="s">
        <v>55</v>
      </c>
      <c r="AA17" s="1053" t="s">
        <v>56</v>
      </c>
      <c r="AB17" s="1053" t="s">
        <v>57</v>
      </c>
      <c r="AC17" s="1053" t="s">
        <v>58</v>
      </c>
      <c r="AD17" s="1053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89"/>
      <c r="E18" s="89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89"/>
      <c r="Q18" s="890"/>
      <c r="R18" s="890"/>
      <c r="S18" s="890"/>
      <c r="T18" s="891"/>
      <c r="U18" s="67" t="s">
        <v>61</v>
      </c>
      <c r="V18" s="67" t="s">
        <v>62</v>
      </c>
      <c r="W18" s="826"/>
      <c r="X18" s="826"/>
      <c r="Y18" s="1210"/>
      <c r="Z18" s="1082"/>
      <c r="AA18" s="1054"/>
      <c r="AB18" s="1054"/>
      <c r="AC18" s="1054"/>
      <c r="AD18" s="1156"/>
      <c r="AE18" s="1157"/>
      <c r="AF18" s="1158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801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8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3" t="s">
        <v>116</v>
      </c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844"/>
      <c r="M46" s="844"/>
      <c r="N46" s="844"/>
      <c r="O46" s="844"/>
      <c r="P46" s="844"/>
      <c r="Q46" s="844"/>
      <c r="R46" s="844"/>
      <c r="S46" s="844"/>
      <c r="T46" s="844"/>
      <c r="U46" s="844"/>
      <c r="V46" s="844"/>
      <c r="W46" s="844"/>
      <c r="X46" s="844"/>
      <c r="Y46" s="844"/>
      <c r="Z46" s="844"/>
      <c r="AA46" s="48"/>
      <c r="AB46" s="48"/>
      <c r="AC46" s="48"/>
    </row>
    <row r="47" spans="1:68" ht="16.5" hidden="1" customHeight="1" x14ac:dyDescent="0.25">
      <c r="A47" s="801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82</v>
      </c>
      <c r="Y49" s="774">
        <f t="shared" ref="Y49:Y54" si="6">IFERROR(IF(X49="",0,CEILING((X49/$H49),1)*$H49),"")</f>
        <v>86.4</v>
      </c>
      <c r="Z49" s="36">
        <f>IFERROR(IF(Y49=0,"",ROUNDUP(Y49/H49,0)*0.02175),"")</f>
        <v>0.17399999999999999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85.644444444444431</v>
      </c>
      <c r="BN49" s="64">
        <f t="shared" ref="BN49:BN54" si="8">IFERROR(Y49*I49/H49,"0")</f>
        <v>90.24</v>
      </c>
      <c r="BO49" s="64">
        <f t="shared" ref="BO49:BO54" si="9">IFERROR(1/J49*(X49/H49),"0")</f>
        <v>0.13558201058201055</v>
      </c>
      <c r="BP49" s="64">
        <f t="shared" ref="BP49:BP54" si="10">IFERROR(1/J49*(Y49/H49),"0")</f>
        <v>0.14285714285714285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7.5925925925925917</v>
      </c>
      <c r="Y55" s="775">
        <f>IFERROR(Y49/H49,"0")+IFERROR(Y50/H50,"0")+IFERROR(Y51/H51,"0")+IFERROR(Y52/H52,"0")+IFERROR(Y53/H53,"0")+IFERROR(Y54/H54,"0")</f>
        <v>8</v>
      </c>
      <c r="Z55" s="775">
        <f>IFERROR(IF(Z49="",0,Z49),"0")+IFERROR(IF(Z50="",0,Z50),"0")+IFERROR(IF(Z51="",0,Z51),"0")+IFERROR(IF(Z52="",0,Z52),"0")+IFERROR(IF(Z53="",0,Z53),"0")+IFERROR(IF(Z54="",0,Z54),"0")</f>
        <v>0.17399999999999999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82</v>
      </c>
      <c r="Y56" s="775">
        <f>IFERROR(SUM(Y49:Y54),"0")</f>
        <v>86.4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1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7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1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idden="1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hidden="1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67</v>
      </c>
      <c r="Y76" s="774">
        <f>IFERROR(IF(X76="",0,CEILING((X76/$H76),1)*$H76),"")</f>
        <v>75.600000000000009</v>
      </c>
      <c r="Z76" s="36">
        <f>IFERROR(IF(Y76=0,"",ROUNDUP(Y76/H76,0)*0.02175),"")</f>
        <v>0.15225</v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69.977777777777774</v>
      </c>
      <c r="BN76" s="64">
        <f>IFERROR(Y76*I76/H76,"0")</f>
        <v>78.959999999999994</v>
      </c>
      <c r="BO76" s="64">
        <f>IFERROR(1/J76*(X76/H76),"0")</f>
        <v>0.11078042328042327</v>
      </c>
      <c r="BP76" s="64">
        <f>IFERROR(1/J76*(Y76/H76),"0")</f>
        <v>0.125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1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6.2037037037037033</v>
      </c>
      <c r="Y80" s="775">
        <f>IFERROR(Y76/H76,"0")+IFERROR(Y77/H77,"0")+IFERROR(Y78/H78,"0")+IFERROR(Y79/H79,"0")</f>
        <v>7</v>
      </c>
      <c r="Z80" s="775">
        <f>IFERROR(IF(Z76="",0,Z76),"0")+IFERROR(IF(Z77="",0,Z77),"0")+IFERROR(IF(Z78="",0,Z78),"0")+IFERROR(IF(Z79="",0,Z79),"0")</f>
        <v>0.15225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67</v>
      </c>
      <c r="Y81" s="775">
        <f>IFERROR(SUM(Y76:Y79),"0")</f>
        <v>75.600000000000009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801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32</v>
      </c>
      <c r="Y108" s="774">
        <f>IFERROR(IF(X108="",0,CEILING((X108/$H108),1)*$H108),"")</f>
        <v>32.400000000000006</v>
      </c>
      <c r="Z108" s="36">
        <f>IFERROR(IF(Y108=0,"",ROUNDUP(Y108/H108,0)*0.02175),"")</f>
        <v>6.5250000000000002E-2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33.422222222222217</v>
      </c>
      <c r="BN108" s="64">
        <f>IFERROR(Y108*I108/H108,"0")</f>
        <v>33.840000000000003</v>
      </c>
      <c r="BO108" s="64">
        <f>IFERROR(1/J108*(X108/H108),"0")</f>
        <v>5.2910052910052907E-2</v>
      </c>
      <c r="BP108" s="64">
        <f>IFERROR(1/J108*(Y108/H108),"0")</f>
        <v>5.3571428571428575E-2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2.9629629629629628</v>
      </c>
      <c r="Y111" s="775">
        <f>IFERROR(Y108/H108,"0")+IFERROR(Y109/H109,"0")+IFERROR(Y110/H110,"0")</f>
        <v>3.0000000000000004</v>
      </c>
      <c r="Z111" s="775">
        <f>IFERROR(IF(Z108="",0,Z108),"0")+IFERROR(IF(Z109="",0,Z109),"0")+IFERROR(IF(Z110="",0,Z110),"0")</f>
        <v>6.5250000000000002E-2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32</v>
      </c>
      <c r="Y112" s="775">
        <f>IFERROR(SUM(Y108:Y110),"0")</f>
        <v>32.400000000000006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73</v>
      </c>
      <c r="Y116" s="774">
        <f t="shared" si="26"/>
        <v>75.600000000000009</v>
      </c>
      <c r="Z116" s="36">
        <f>IFERROR(IF(Y116=0,"",ROUNDUP(Y116/H116,0)*0.00651),"")</f>
        <v>0.18228</v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79.813333333333333</v>
      </c>
      <c r="BN116" s="64">
        <f t="shared" si="28"/>
        <v>82.656000000000006</v>
      </c>
      <c r="BO116" s="64">
        <f t="shared" si="29"/>
        <v>0.14855514855514856</v>
      </c>
      <c r="BP116" s="64">
        <f t="shared" si="30"/>
        <v>0.15384615384615385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27.037037037037035</v>
      </c>
      <c r="Y120" s="775">
        <f>IFERROR(Y114/H114,"0")+IFERROR(Y115/H115,"0")+IFERROR(Y116/H116,"0")+IFERROR(Y117/H117,"0")+IFERROR(Y118/H118,"0")+IFERROR(Y119/H119,"0")</f>
        <v>28</v>
      </c>
      <c r="Z120" s="775">
        <f>IFERROR(IF(Z114="",0,Z114),"0")+IFERROR(IF(Z115="",0,Z115),"0")+IFERROR(IF(Z116="",0,Z116),"0")+IFERROR(IF(Z117="",0,Z117),"0")+IFERROR(IF(Z118="",0,Z118),"0")+IFERROR(IF(Z119="",0,Z119),"0")</f>
        <v>0.18228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73</v>
      </c>
      <c r="Y121" s="775">
        <f>IFERROR(SUM(Y114:Y119),"0")</f>
        <v>75.600000000000009</v>
      </c>
      <c r="Z121" s="37"/>
      <c r="AA121" s="776"/>
      <c r="AB121" s="776"/>
      <c r="AC121" s="776"/>
    </row>
    <row r="122" spans="1:68" ht="16.5" hidden="1" customHeight="1" x14ac:dyDescent="0.25">
      <c r="A122" s="801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31</v>
      </c>
      <c r="Y125" s="774">
        <f>IFERROR(IF(X125="",0,CEILING((X125/$H125),1)*$H125),"")</f>
        <v>33.599999999999994</v>
      </c>
      <c r="Z125" s="36">
        <f>IFERROR(IF(Y125=0,"",ROUNDUP(Y125/H125,0)*0.02175),"")</f>
        <v>6.5250000000000002E-2</v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32.328571428571429</v>
      </c>
      <c r="BN125" s="64">
        <f>IFERROR(Y125*I125/H125,"0")</f>
        <v>35.039999999999992</v>
      </c>
      <c r="BO125" s="64">
        <f>IFERROR(1/J125*(X125/H125),"0")</f>
        <v>4.9426020408163268E-2</v>
      </c>
      <c r="BP125" s="64">
        <f>IFERROR(1/J125*(Y125/H125),"0")</f>
        <v>5.3571428571428562E-2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2.7678571428571432</v>
      </c>
      <c r="Y129" s="775">
        <f>IFERROR(Y124/H124,"0")+IFERROR(Y125/H125,"0")+IFERROR(Y126/H126,"0")+IFERROR(Y127/H127,"0")+IFERROR(Y128/H128,"0")</f>
        <v>2.9999999999999996</v>
      </c>
      <c r="Z129" s="775">
        <f>IFERROR(IF(Z124="",0,Z124),"0")+IFERROR(IF(Z125="",0,Z125),"0")+IFERROR(IF(Z126="",0,Z126),"0")+IFERROR(IF(Z127="",0,Z127),"0")+IFERROR(IF(Z128="",0,Z128),"0")</f>
        <v>6.5250000000000002E-2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31</v>
      </c>
      <c r="Y130" s="775">
        <f>IFERROR(SUM(Y124:Y128),"0")</f>
        <v>33.599999999999994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17</v>
      </c>
      <c r="Y132" s="774">
        <f>IFERROR(IF(X132="",0,CEILING((X132/$H132),1)*$H132),"")</f>
        <v>21.6</v>
      </c>
      <c r="Z132" s="36">
        <f>IFERROR(IF(Y132=0,"",ROUNDUP(Y132/H132,0)*0.02175),"")</f>
        <v>4.3499999999999997E-2</v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17.755555555555553</v>
      </c>
      <c r="BN132" s="64">
        <f>IFERROR(Y132*I132/H132,"0")</f>
        <v>22.56</v>
      </c>
      <c r="BO132" s="64">
        <f>IFERROR(1/J132*(X132/H132),"0")</f>
        <v>2.8108465608465603E-2</v>
      </c>
      <c r="BP132" s="64">
        <f>IFERROR(1/J132*(Y132/H132),"0")</f>
        <v>3.5714285714285712E-2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1.574074074074074</v>
      </c>
      <c r="Y136" s="775">
        <f>IFERROR(Y132/H132,"0")+IFERROR(Y133/H133,"0")+IFERROR(Y134/H134,"0")+IFERROR(Y135/H135,"0")</f>
        <v>2</v>
      </c>
      <c r="Z136" s="775">
        <f>IFERROR(IF(Z132="",0,Z132),"0")+IFERROR(IF(Z133="",0,Z133),"0")+IFERROR(IF(Z134="",0,Z134),"0")+IFERROR(IF(Z135="",0,Z135),"0")</f>
        <v>4.3499999999999997E-2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17</v>
      </c>
      <c r="Y137" s="775">
        <f>IFERROR(SUM(Y132:Y135),"0")</f>
        <v>21.6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hidden="1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37</v>
      </c>
      <c r="Y140" s="774">
        <f t="shared" si="31"/>
        <v>42</v>
      </c>
      <c r="Z140" s="36">
        <f>IFERROR(IF(Y140=0,"",ROUNDUP(Y140/H140,0)*0.02175),"")</f>
        <v>0.10874999999999999</v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39.457857142857144</v>
      </c>
      <c r="BN140" s="64">
        <f t="shared" si="33"/>
        <v>44.79</v>
      </c>
      <c r="BO140" s="64">
        <f t="shared" si="34"/>
        <v>7.8656462585034004E-2</v>
      </c>
      <c r="BP140" s="64">
        <f t="shared" si="35"/>
        <v>8.9285714285714274E-2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85</v>
      </c>
      <c r="Y143" s="774">
        <f t="shared" si="31"/>
        <v>86.4</v>
      </c>
      <c r="Z143" s="36">
        <f>IFERROR(IF(Y143=0,"",ROUNDUP(Y143/H143,0)*0.00651),"")</f>
        <v>0.20832000000000001</v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92.933333333333323</v>
      </c>
      <c r="BN143" s="64">
        <f t="shared" si="33"/>
        <v>94.463999999999999</v>
      </c>
      <c r="BO143" s="64">
        <f t="shared" si="34"/>
        <v>0.17297517297517298</v>
      </c>
      <c r="BP143" s="64">
        <f t="shared" si="35"/>
        <v>0.17582417582417584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35.886243386243386</v>
      </c>
      <c r="Y146" s="775">
        <f>IFERROR(Y139/H139,"0")+IFERROR(Y140/H140,"0")+IFERROR(Y141/H141,"0")+IFERROR(Y142/H142,"0")+IFERROR(Y143/H143,"0")+IFERROR(Y144/H144,"0")+IFERROR(Y145/H145,"0")</f>
        <v>37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0.31706999999999996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122</v>
      </c>
      <c r="Y147" s="775">
        <f>IFERROR(SUM(Y139:Y145),"0")</f>
        <v>128.4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1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1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3" t="s">
        <v>329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801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6</v>
      </c>
      <c r="Y190" s="774">
        <f>IFERROR(IF(X190="",0,CEILING((X190/$H190),1)*$H190),"")</f>
        <v>7.92</v>
      </c>
      <c r="Z190" s="36">
        <f>IFERROR(IF(Y190=0,"",ROUNDUP(Y190/H190,0)*0.00502),"")</f>
        <v>2.0080000000000001E-2</v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6.3030303030303036</v>
      </c>
      <c r="BN190" s="64">
        <f>IFERROR(Y190*I190/H190,"0")</f>
        <v>8.32</v>
      </c>
      <c r="BO190" s="64">
        <f>IFERROR(1/J190*(X190/H190),"0")</f>
        <v>1.2950012950012951E-2</v>
      </c>
      <c r="BP190" s="64">
        <f>IFERROR(1/J190*(Y190/H190),"0")</f>
        <v>1.7094017094017096E-2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3.0303030303030303</v>
      </c>
      <c r="Y191" s="775">
        <f>IFERROR(Y190/H190,"0")</f>
        <v>4</v>
      </c>
      <c r="Z191" s="775">
        <f>IFERROR(IF(Z190="",0,Z190),"0")</f>
        <v>2.0080000000000001E-2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6</v>
      </c>
      <c r="Y192" s="775">
        <f>IFERROR(SUM(Y190:Y190),"0")</f>
        <v>7.92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40</v>
      </c>
      <c r="Y194" s="774">
        <f t="shared" ref="Y194:Y201" si="36">IFERROR(IF(X194="",0,CEILING((X194/$H194),1)*$H194),"")</f>
        <v>42</v>
      </c>
      <c r="Z194" s="36">
        <f>IFERROR(IF(Y194=0,"",ROUNDUP(Y194/H194,0)*0.00753),"")</f>
        <v>7.5300000000000006E-2</v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42.476190476190474</v>
      </c>
      <c r="BN194" s="64">
        <f t="shared" ref="BN194:BN201" si="38">IFERROR(Y194*I194/H194,"0")</f>
        <v>44.599999999999994</v>
      </c>
      <c r="BO194" s="64">
        <f t="shared" ref="BO194:BO201" si="39">IFERROR(1/J194*(X194/H194),"0")</f>
        <v>6.1050061050061048E-2</v>
      </c>
      <c r="BP194" s="64">
        <f t="shared" ref="BP194:BP201" si="40">IFERROR(1/J194*(Y194/H194),"0")</f>
        <v>6.4102564102564097E-2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143</v>
      </c>
      <c r="Y196" s="774">
        <f t="shared" si="36"/>
        <v>147</v>
      </c>
      <c r="Z196" s="36">
        <f>IFERROR(IF(Y196=0,"",ROUNDUP(Y196/H196,0)*0.00753),"")</f>
        <v>0.26355000000000001</v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149.80952380952382</v>
      </c>
      <c r="BN196" s="64">
        <f t="shared" si="38"/>
        <v>154</v>
      </c>
      <c r="BO196" s="64">
        <f t="shared" si="39"/>
        <v>0.21825396825396823</v>
      </c>
      <c r="BP196" s="64">
        <f t="shared" si="40"/>
        <v>0.22435897435897434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7</v>
      </c>
      <c r="Y197" s="774">
        <f t="shared" si="36"/>
        <v>8.4</v>
      </c>
      <c r="Z197" s="36">
        <f>IFERROR(IF(Y197=0,"",ROUNDUP(Y197/H197,0)*0.00502),"")</f>
        <v>2.0080000000000001E-2</v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7.4333333333333327</v>
      </c>
      <c r="BN197" s="64">
        <f t="shared" si="38"/>
        <v>8.92</v>
      </c>
      <c r="BO197" s="64">
        <f t="shared" si="39"/>
        <v>1.4245014245014245E-2</v>
      </c>
      <c r="BP197" s="64">
        <f t="shared" si="40"/>
        <v>1.7094017094017096E-2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35</v>
      </c>
      <c r="Y199" s="774">
        <f t="shared" si="36"/>
        <v>35.700000000000003</v>
      </c>
      <c r="Z199" s="36">
        <f>IFERROR(IF(Y199=0,"",ROUNDUP(Y199/H199,0)*0.00502),"")</f>
        <v>8.5339999999999999E-2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36.666666666666664</v>
      </c>
      <c r="BN199" s="64">
        <f t="shared" si="38"/>
        <v>37.4</v>
      </c>
      <c r="BO199" s="64">
        <f t="shared" si="39"/>
        <v>7.1225071225071226E-2</v>
      </c>
      <c r="BP199" s="64">
        <f t="shared" si="40"/>
        <v>7.2649572649572655E-2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63.571428571428569</v>
      </c>
      <c r="Y202" s="775">
        <f>IFERROR(Y194/H194,"0")+IFERROR(Y195/H195,"0")+IFERROR(Y196/H196,"0")+IFERROR(Y197/H197,"0")+IFERROR(Y198/H198,"0")+IFERROR(Y199/H199,"0")+IFERROR(Y200/H200,"0")+IFERROR(Y201/H201,"0")</f>
        <v>66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0.44426999999999994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225</v>
      </c>
      <c r="Y203" s="775">
        <f>IFERROR(SUM(Y194:Y201),"0")</f>
        <v>233.10000000000002</v>
      </c>
      <c r="Z203" s="37"/>
      <c r="AA203" s="776"/>
      <c r="AB203" s="776"/>
      <c r="AC203" s="776"/>
    </row>
    <row r="204" spans="1:68" ht="16.5" hidden="1" customHeight="1" x14ac:dyDescent="0.25">
      <c r="A204" s="801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hidden="1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165</v>
      </c>
      <c r="Y217" s="774">
        <f t="shared" si="41"/>
        <v>167.4</v>
      </c>
      <c r="Z217" s="36">
        <f>IFERROR(IF(Y217=0,"",ROUNDUP(Y217/H217,0)*0.00902),"")</f>
        <v>0.27961999999999998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171.41666666666669</v>
      </c>
      <c r="BN217" s="64">
        <f t="shared" si="43"/>
        <v>173.91</v>
      </c>
      <c r="BO217" s="64">
        <f t="shared" si="44"/>
        <v>0.23148148148148148</v>
      </c>
      <c r="BP217" s="64">
        <f t="shared" si="45"/>
        <v>0.23484848484848486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114</v>
      </c>
      <c r="Y219" s="774">
        <f t="shared" si="41"/>
        <v>118.80000000000001</v>
      </c>
      <c r="Z219" s="36">
        <f>IFERROR(IF(Y219=0,"",ROUNDUP(Y219/H219,0)*0.00902),"")</f>
        <v>0.19844000000000001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118.43333333333334</v>
      </c>
      <c r="BN219" s="64">
        <f t="shared" si="43"/>
        <v>123.42</v>
      </c>
      <c r="BO219" s="64">
        <f t="shared" si="44"/>
        <v>0.15993265993265993</v>
      </c>
      <c r="BP219" s="64">
        <f t="shared" si="45"/>
        <v>0.16666666666666669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51.666666666666664</v>
      </c>
      <c r="Y224" s="775">
        <f>IFERROR(Y216/H216,"0")+IFERROR(Y217/H217,"0")+IFERROR(Y218/H218,"0")+IFERROR(Y219/H219,"0")+IFERROR(Y220/H220,"0")+IFERROR(Y221/H221,"0")+IFERROR(Y222/H222,"0")+IFERROR(Y223/H223,"0")</f>
        <v>53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0.47805999999999998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279</v>
      </c>
      <c r="Y225" s="775">
        <f>IFERROR(SUM(Y216:Y223),"0")</f>
        <v>286.20000000000005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9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49</v>
      </c>
      <c r="Y231" s="774">
        <f t="shared" si="46"/>
        <v>50.4</v>
      </c>
      <c r="Z231" s="36">
        <f>IFERROR(IF(Y231=0,"",ROUNDUP(Y231/H231,0)*0.00651),"")</f>
        <v>0.13671</v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54.512499999999996</v>
      </c>
      <c r="BN231" s="64">
        <f t="shared" si="48"/>
        <v>56.069999999999993</v>
      </c>
      <c r="BO231" s="64">
        <f t="shared" si="49"/>
        <v>0.1121794871794872</v>
      </c>
      <c r="BP231" s="64">
        <f t="shared" si="50"/>
        <v>0.11538461538461539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144</v>
      </c>
      <c r="Y233" s="774">
        <f t="shared" si="46"/>
        <v>144</v>
      </c>
      <c r="Z233" s="36">
        <f>IFERROR(IF(Y233=0,"",ROUNDUP(Y233/H233,0)*0.00753),"")</f>
        <v>0.45180000000000003</v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160.32000000000002</v>
      </c>
      <c r="BN233" s="64">
        <f t="shared" si="48"/>
        <v>160.32000000000002</v>
      </c>
      <c r="BO233" s="64">
        <f t="shared" si="49"/>
        <v>0.38461538461538458</v>
      </c>
      <c r="BP233" s="64">
        <f t="shared" si="50"/>
        <v>0.38461538461538458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137</v>
      </c>
      <c r="Y234" s="774">
        <f t="shared" si="46"/>
        <v>139.19999999999999</v>
      </c>
      <c r="Z234" s="36">
        <f>IFERROR(IF(Y234=0,"",ROUNDUP(Y234/H234,0)*0.00753),"")</f>
        <v>0.43674000000000002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152.52666666666667</v>
      </c>
      <c r="BN234" s="64">
        <f t="shared" si="48"/>
        <v>154.976</v>
      </c>
      <c r="BO234" s="64">
        <f t="shared" si="49"/>
        <v>0.3659188034188034</v>
      </c>
      <c r="BP234" s="64">
        <f t="shared" si="50"/>
        <v>0.37179487179487181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106</v>
      </c>
      <c r="Y236" s="774">
        <f t="shared" si="46"/>
        <v>108</v>
      </c>
      <c r="Z236" s="36">
        <f>IFERROR(IF(Y236=0,"",ROUNDUP(Y236/H236,0)*0.00753),"")</f>
        <v>0.33884999999999998</v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118.01333333333335</v>
      </c>
      <c r="BN236" s="64">
        <f t="shared" si="48"/>
        <v>120.24000000000001</v>
      </c>
      <c r="BO236" s="64">
        <f t="shared" si="49"/>
        <v>0.28311965811965811</v>
      </c>
      <c r="BP236" s="64">
        <f t="shared" si="50"/>
        <v>0.28846153846153844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57</v>
      </c>
      <c r="Y237" s="774">
        <f t="shared" si="46"/>
        <v>57.599999999999994</v>
      </c>
      <c r="Z237" s="36">
        <f>IFERROR(IF(Y237=0,"",ROUNDUP(Y237/H237,0)*0.00651),"")</f>
        <v>0.15623999999999999</v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63.127500000000005</v>
      </c>
      <c r="BN237" s="64">
        <f t="shared" si="48"/>
        <v>63.792000000000002</v>
      </c>
      <c r="BO237" s="64">
        <f t="shared" si="49"/>
        <v>0.1304945054945055</v>
      </c>
      <c r="BP237" s="64">
        <f t="shared" si="50"/>
        <v>0.13186813186813187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205.41666666666669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208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1.52034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493</v>
      </c>
      <c r="Y239" s="775">
        <f>IFERROR(SUM(Y227:Y237),"0")</f>
        <v>499.20000000000005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17</v>
      </c>
      <c r="Y244" s="774">
        <f>IFERROR(IF(X244="",0,CEILING((X244/$H244),1)*$H244),"")</f>
        <v>19.2</v>
      </c>
      <c r="Z244" s="36">
        <f>IFERROR(IF(Y244=0,"",ROUNDUP(Y244/H244,0)*0.00753),"")</f>
        <v>6.0240000000000002E-2</v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18.926666666666666</v>
      </c>
      <c r="BN244" s="64">
        <f>IFERROR(Y244*I244/H244,"0")</f>
        <v>21.376000000000001</v>
      </c>
      <c r="BO244" s="64">
        <f>IFERROR(1/J244*(X244/H244),"0")</f>
        <v>4.5405982905982911E-2</v>
      </c>
      <c r="BP244" s="64">
        <f>IFERROR(1/J244*(Y244/H244),"0")</f>
        <v>5.128205128205128E-2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10</v>
      </c>
      <c r="Y245" s="774">
        <f>IFERROR(IF(X245="",0,CEILING((X245/$H245),1)*$H245),"")</f>
        <v>12</v>
      </c>
      <c r="Z245" s="36">
        <f>IFERROR(IF(Y245=0,"",ROUNDUP(Y245/H245,0)*0.00651),"")</f>
        <v>3.2550000000000003E-2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11.050000000000002</v>
      </c>
      <c r="BN245" s="64">
        <f>IFERROR(Y245*I245/H245,"0")</f>
        <v>13.260000000000002</v>
      </c>
      <c r="BO245" s="64">
        <f>IFERROR(1/J245*(X245/H245),"0")</f>
        <v>2.2893772893772896E-2</v>
      </c>
      <c r="BP245" s="64">
        <f>IFERROR(1/J245*(Y245/H245),"0")</f>
        <v>2.7472527472527476E-2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11.25</v>
      </c>
      <c r="Y246" s="775">
        <f>IFERROR(Y241/H241,"0")+IFERROR(Y242/H242,"0")+IFERROR(Y243/H243,"0")+IFERROR(Y244/H244,"0")+IFERROR(Y245/H245,"0")</f>
        <v>13</v>
      </c>
      <c r="Z246" s="775">
        <f>IFERROR(IF(Z241="",0,Z241),"0")+IFERROR(IF(Z242="",0,Z242),"0")+IFERROR(IF(Z243="",0,Z243),"0")+IFERROR(IF(Z244="",0,Z244),"0")+IFERROR(IF(Z245="",0,Z245),"0")</f>
        <v>9.2790000000000011E-2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27</v>
      </c>
      <c r="Y247" s="775">
        <f>IFERROR(SUM(Y241:Y245),"0")</f>
        <v>31.2</v>
      </c>
      <c r="Z247" s="37"/>
      <c r="AA247" s="776"/>
      <c r="AB247" s="776"/>
      <c r="AC247" s="776"/>
    </row>
    <row r="248" spans="1:68" ht="16.5" hidden="1" customHeight="1" x14ac:dyDescent="0.25">
      <c r="A248" s="801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1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5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1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89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1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1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1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46</v>
      </c>
      <c r="Y308" s="774">
        <f t="shared" si="66"/>
        <v>48</v>
      </c>
      <c r="Z308" s="36">
        <f>IFERROR(IF(Y308=0,"",ROUNDUP(Y308/H308,0)*0.00753),"")</f>
        <v>0.15060000000000001</v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51.213333333333338</v>
      </c>
      <c r="BN308" s="64">
        <f t="shared" si="68"/>
        <v>53.440000000000005</v>
      </c>
      <c r="BO308" s="64">
        <f t="shared" si="69"/>
        <v>0.12286324786324787</v>
      </c>
      <c r="BP308" s="64">
        <f t="shared" si="70"/>
        <v>0.12820512820512819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19.166666666666668</v>
      </c>
      <c r="Y311" s="775">
        <f>IFERROR(Y305/H305,"0")+IFERROR(Y306/H306,"0")+IFERROR(Y307/H307,"0")+IFERROR(Y308/H308,"0")+IFERROR(Y309/H309,"0")+IFERROR(Y310/H310,"0")</f>
        <v>20</v>
      </c>
      <c r="Z311" s="775">
        <f>IFERROR(IF(Z305="",0,Z305),"0")+IFERROR(IF(Z306="",0,Z306),"0")+IFERROR(IF(Z307="",0,Z307),"0")+IFERROR(IF(Z308="",0,Z308),"0")+IFERROR(IF(Z309="",0,Z309),"0")+IFERROR(IF(Z310="",0,Z310),"0")</f>
        <v>0.15060000000000001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46</v>
      </c>
      <c r="Y312" s="775">
        <f>IFERROR(SUM(Y305:Y310),"0")</f>
        <v>48</v>
      </c>
      <c r="Z312" s="37"/>
      <c r="AA312" s="776"/>
      <c r="AB312" s="776"/>
      <c r="AC312" s="776"/>
    </row>
    <row r="313" spans="1:68" ht="16.5" hidden="1" customHeight="1" x14ac:dyDescent="0.25">
      <c r="A313" s="801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1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1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1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24</v>
      </c>
      <c r="Y358" s="774">
        <f t="shared" si="71"/>
        <v>32.400000000000006</v>
      </c>
      <c r="Z358" s="36">
        <f>IFERROR(IF(Y358=0,"",ROUNDUP(Y358/H358,0)*0.02175),"")</f>
        <v>6.5250000000000002E-2</v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25.066666666666663</v>
      </c>
      <c r="BN358" s="64">
        <f t="shared" si="73"/>
        <v>33.840000000000003</v>
      </c>
      <c r="BO358" s="64">
        <f t="shared" si="74"/>
        <v>3.9682539682539673E-2</v>
      </c>
      <c r="BP358" s="64">
        <f t="shared" si="75"/>
        <v>5.3571428571428575E-2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1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2.2222222222222219</v>
      </c>
      <c r="Y365" s="775">
        <f>IFERROR(Y356/H356,"0")+IFERROR(Y357/H357,"0")+IFERROR(Y358/H358,"0")+IFERROR(Y359/H359,"0")+IFERROR(Y360/H360,"0")+IFERROR(Y361/H361,"0")+IFERROR(Y362/H362,"0")+IFERROR(Y363/H363,"0")+IFERROR(Y364/H364,"0")</f>
        <v>3.0000000000000004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6.5250000000000002E-2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24</v>
      </c>
      <c r="Y366" s="775">
        <f>IFERROR(SUM(Y356:Y364),"0")</f>
        <v>32.400000000000006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idden="1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hidden="1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hidden="1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1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93</v>
      </c>
      <c r="Y385" s="774">
        <f>IFERROR(IF(X385="",0,CEILING((X385/$H385),1)*$H385),"")</f>
        <v>93.6</v>
      </c>
      <c r="Z385" s="36">
        <f>IFERROR(IF(Y385=0,"",ROUNDUP(Y385/H385,0)*0.02175),"")</f>
        <v>0.26100000000000001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99.724615384615404</v>
      </c>
      <c r="BN385" s="64">
        <f>IFERROR(Y385*I385/H385,"0")</f>
        <v>100.36800000000001</v>
      </c>
      <c r="BO385" s="64">
        <f>IFERROR(1/J385*(X385/H385),"0")</f>
        <v>0.21291208791208791</v>
      </c>
      <c r="BP385" s="64">
        <f>IFERROR(1/J385*(Y385/H385),"0")</f>
        <v>0.21428571428571427</v>
      </c>
    </row>
    <row r="386" spans="1:68" ht="16.5" hidden="1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11.923076923076923</v>
      </c>
      <c r="Y387" s="775">
        <f>IFERROR(Y384/H384,"0")+IFERROR(Y385/H385,"0")+IFERROR(Y386/H386,"0")</f>
        <v>12</v>
      </c>
      <c r="Z387" s="775">
        <f>IFERROR(IF(Z384="",0,Z384),"0")+IFERROR(IF(Z385="",0,Z385),"0")+IFERROR(IF(Z386="",0,Z386),"0")</f>
        <v>0.26100000000000001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93</v>
      </c>
      <c r="Y388" s="775">
        <f>IFERROR(SUM(Y384:Y386),"0")</f>
        <v>93.6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3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3</v>
      </c>
      <c r="Y392" s="774">
        <f>IFERROR(IF(X392="",0,CEILING((X392/$H392),1)*$H392),"")</f>
        <v>5.0999999999999996</v>
      </c>
      <c r="Z392" s="36">
        <f>IFERROR(IF(Y392=0,"",ROUNDUP(Y392/H392,0)*0.00753),"")</f>
        <v>1.506E-2</v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3.5000000000000004</v>
      </c>
      <c r="BN392" s="64">
        <f>IFERROR(Y392*I392/H392,"0")</f>
        <v>5.95</v>
      </c>
      <c r="BO392" s="64">
        <f>IFERROR(1/J392*(X392/H392),"0")</f>
        <v>7.5414781297134239E-3</v>
      </c>
      <c r="BP392" s="64">
        <f>IFERROR(1/J392*(Y392/H392),"0")</f>
        <v>1.282051282051282E-2</v>
      </c>
    </row>
    <row r="393" spans="1:68" ht="27" hidden="1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1.1764705882352942</v>
      </c>
      <c r="Y394" s="775">
        <f>IFERROR(Y390/H390,"0")+IFERROR(Y391/H391,"0")+IFERROR(Y392/H392,"0")+IFERROR(Y393/H393,"0")</f>
        <v>2</v>
      </c>
      <c r="Z394" s="775">
        <f>IFERROR(IF(Z390="",0,Z390),"0")+IFERROR(IF(Z391="",0,Z391),"0")+IFERROR(IF(Z392="",0,Z392),"0")+IFERROR(IF(Z393="",0,Z393),"0")</f>
        <v>1.506E-2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3</v>
      </c>
      <c r="Y395" s="775">
        <f>IFERROR(SUM(Y390:Y393),"0")</f>
        <v>5.0999999999999996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1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2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hidden="1" customHeight="1" x14ac:dyDescent="0.2">
      <c r="A413" s="843" t="s">
        <v>660</v>
      </c>
      <c r="B413" s="844"/>
      <c r="C413" s="844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48"/>
      <c r="AB413" s="48"/>
      <c r="AC413" s="48"/>
    </row>
    <row r="414" spans="1:68" ht="16.5" hidden="1" customHeight="1" x14ac:dyDescent="0.25">
      <c r="A414" s="801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1197</v>
      </c>
      <c r="Y417" s="774">
        <f t="shared" si="81"/>
        <v>1200</v>
      </c>
      <c r="Z417" s="36">
        <f>IFERROR(IF(Y417=0,"",ROUNDUP(Y417/H417,0)*0.02175),"")</f>
        <v>1.7399999999999998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1235.3040000000001</v>
      </c>
      <c r="BN417" s="64">
        <f t="shared" si="83"/>
        <v>1238.4000000000001</v>
      </c>
      <c r="BO417" s="64">
        <f t="shared" si="84"/>
        <v>1.6624999999999999</v>
      </c>
      <c r="BP417" s="64">
        <f t="shared" si="85"/>
        <v>1.6666666666666665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216</v>
      </c>
      <c r="Y419" s="774">
        <f t="shared" si="81"/>
        <v>225</v>
      </c>
      <c r="Z419" s="36">
        <f>IFERROR(IF(Y419=0,"",ROUNDUP(Y419/H419,0)*0.02175),"")</f>
        <v>0.32624999999999998</v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222.91200000000001</v>
      </c>
      <c r="BN419" s="64">
        <f t="shared" si="83"/>
        <v>232.2</v>
      </c>
      <c r="BO419" s="64">
        <f t="shared" si="84"/>
        <v>0.3</v>
      </c>
      <c r="BP419" s="64">
        <f t="shared" si="85"/>
        <v>0.3125</v>
      </c>
    </row>
    <row r="420" spans="1:68" ht="27" hidden="1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496</v>
      </c>
      <c r="Y422" s="774">
        <f t="shared" si="81"/>
        <v>510</v>
      </c>
      <c r="Z422" s="36">
        <f>IFERROR(IF(Y422=0,"",ROUNDUP(Y422/H422,0)*0.02175),"")</f>
        <v>0.73949999999999994</v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511.87200000000001</v>
      </c>
      <c r="BN422" s="64">
        <f t="shared" si="83"/>
        <v>526.32000000000005</v>
      </c>
      <c r="BO422" s="64">
        <f t="shared" si="84"/>
        <v>0.68888888888888888</v>
      </c>
      <c r="BP422" s="64">
        <f t="shared" si="85"/>
        <v>0.70833333333333326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127.26666666666668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129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2.8057499999999997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1909</v>
      </c>
      <c r="Y428" s="775">
        <f>IFERROR(SUM(Y416:Y426),"0")</f>
        <v>1935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1049</v>
      </c>
      <c r="Y430" s="774">
        <f>IFERROR(IF(X430="",0,CEILING((X430/$H430),1)*$H430),"")</f>
        <v>1050</v>
      </c>
      <c r="Z430" s="36">
        <f>IFERROR(IF(Y430=0,"",ROUNDUP(Y430/H430,0)*0.02175),"")</f>
        <v>1.5225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1082.568</v>
      </c>
      <c r="BN430" s="64">
        <f>IFERROR(Y430*I430/H430,"0")</f>
        <v>1083.5999999999999</v>
      </c>
      <c r="BO430" s="64">
        <f>IFERROR(1/J430*(X430/H430),"0")</f>
        <v>1.4569444444444444</v>
      </c>
      <c r="BP430" s="64">
        <f>IFERROR(1/J430*(Y430/H430),"0")</f>
        <v>1.4583333333333333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69.933333333333337</v>
      </c>
      <c r="Y432" s="775">
        <f>IFERROR(Y430/H430,"0")+IFERROR(Y431/H431,"0")</f>
        <v>70</v>
      </c>
      <c r="Z432" s="775">
        <f>IFERROR(IF(Z430="",0,Z430),"0")+IFERROR(IF(Z431="",0,Z431),"0")</f>
        <v>1.5225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1049</v>
      </c>
      <c r="Y433" s="775">
        <f>IFERROR(SUM(Y430:Y431),"0")</f>
        <v>1050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2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87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6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55</v>
      </c>
      <c r="Y440" s="774">
        <f>IFERROR(IF(X440="",0,CEILING((X440/$H440),1)*$H440),"")</f>
        <v>63</v>
      </c>
      <c r="Z440" s="36">
        <f>IFERROR(IF(Y440=0,"",ROUNDUP(Y440/H440,0)*0.02175),"")</f>
        <v>0.15225</v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58.446666666666665</v>
      </c>
      <c r="BN440" s="64">
        <f>IFERROR(Y440*I440/H440,"0")</f>
        <v>66.948000000000008</v>
      </c>
      <c r="BO440" s="64">
        <f>IFERROR(1/J440*(X440/H440),"0")</f>
        <v>0.10912698412698411</v>
      </c>
      <c r="BP440" s="64">
        <f>IFERROR(1/J440*(Y440/H440),"0")</f>
        <v>0.125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6.1111111111111107</v>
      </c>
      <c r="Y441" s="775">
        <f>IFERROR(Y440/H440,"0")</f>
        <v>7</v>
      </c>
      <c r="Z441" s="775">
        <f>IFERROR(IF(Z440="",0,Z440),"0")</f>
        <v>0.15225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55</v>
      </c>
      <c r="Y442" s="775">
        <f>IFERROR(SUM(Y440:Y440),"0")</f>
        <v>63</v>
      </c>
      <c r="Z442" s="37"/>
      <c r="AA442" s="776"/>
      <c r="AB442" s="776"/>
      <c r="AC442" s="776"/>
    </row>
    <row r="443" spans="1:68" ht="16.5" hidden="1" customHeight="1" x14ac:dyDescent="0.25">
      <c r="A443" s="801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87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120</v>
      </c>
      <c r="Y461" s="774">
        <f>IFERROR(IF(X461="",0,CEILING((X461/$H461),1)*$H461),"")</f>
        <v>126</v>
      </c>
      <c r="Z461" s="36">
        <f>IFERROR(IF(Y461=0,"",ROUNDUP(Y461/H461,0)*0.02175),"")</f>
        <v>0.30449999999999999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127.52000000000001</v>
      </c>
      <c r="BN461" s="64">
        <f>IFERROR(Y461*I461/H461,"0")</f>
        <v>133.89600000000002</v>
      </c>
      <c r="BO461" s="64">
        <f>IFERROR(1/J461*(X461/H461),"0")</f>
        <v>0.23809523809523808</v>
      </c>
      <c r="BP461" s="64">
        <f>IFERROR(1/J461*(Y461/H461),"0")</f>
        <v>0.25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50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13.333333333333334</v>
      </c>
      <c r="Y466" s="775">
        <f>IFERROR(Y461/H461,"0")+IFERROR(Y462/H462,"0")+IFERROR(Y463/H463,"0")+IFERROR(Y464/H464,"0")+IFERROR(Y465/H465,"0")</f>
        <v>14</v>
      </c>
      <c r="Z466" s="775">
        <f>IFERROR(IF(Z461="",0,Z461),"0")+IFERROR(IF(Z462="",0,Z462),"0")+IFERROR(IF(Z463="",0,Z463),"0")+IFERROR(IF(Z464="",0,Z464),"0")+IFERROR(IF(Z465="",0,Z465),"0")</f>
        <v>0.30449999999999999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120</v>
      </c>
      <c r="Y467" s="775">
        <f>IFERROR(SUM(Y461:Y465),"0")</f>
        <v>126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3" t="s">
        <v>749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48"/>
      <c r="AB472" s="48"/>
      <c r="AC472" s="48"/>
    </row>
    <row r="473" spans="1:68" ht="16.5" hidden="1" customHeight="1" x14ac:dyDescent="0.25">
      <c r="A473" s="801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91</v>
      </c>
      <c r="Y480" s="774">
        <f t="shared" si="92"/>
        <v>92.4</v>
      </c>
      <c r="Z480" s="36">
        <f>IFERROR(IF(Y480=0,"",ROUNDUP(Y480/H480,0)*0.00753),"")</f>
        <v>0.16566</v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95.983333333333334</v>
      </c>
      <c r="BN480" s="64">
        <f t="shared" si="94"/>
        <v>97.46</v>
      </c>
      <c r="BO480" s="64">
        <f t="shared" si="95"/>
        <v>0.13888888888888887</v>
      </c>
      <c r="BP480" s="64">
        <f t="shared" si="96"/>
        <v>0.14102564102564102</v>
      </c>
    </row>
    <row r="481" spans="1:68" ht="27" hidden="1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6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06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2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8</v>
      </c>
      <c r="Y493" s="774">
        <f t="shared" si="92"/>
        <v>8.4</v>
      </c>
      <c r="Z493" s="36">
        <f t="shared" si="97"/>
        <v>2.0080000000000001E-2</v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8.4952380952380953</v>
      </c>
      <c r="BN493" s="64">
        <f t="shared" si="94"/>
        <v>8.92</v>
      </c>
      <c r="BO493" s="64">
        <f t="shared" si="95"/>
        <v>1.6280016280016282E-2</v>
      </c>
      <c r="BP493" s="64">
        <f t="shared" si="96"/>
        <v>1.7094017094017096E-2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4</v>
      </c>
      <c r="Y498" s="774">
        <f t="shared" si="92"/>
        <v>4.2</v>
      </c>
      <c r="Z498" s="36">
        <f t="shared" si="97"/>
        <v>1.004E-2</v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4.2476190476190476</v>
      </c>
      <c r="BN498" s="64">
        <f t="shared" si="94"/>
        <v>4.46</v>
      </c>
      <c r="BO498" s="64">
        <f t="shared" si="95"/>
        <v>8.1400081400081412E-3</v>
      </c>
      <c r="BP498" s="64">
        <f t="shared" si="96"/>
        <v>8.5470085470085479E-3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27.38095238095238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28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0.19578000000000001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103</v>
      </c>
      <c r="Y504" s="775">
        <f>IFERROR(SUM(Y479:Y502),"0")</f>
        <v>105.00000000000001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1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2</v>
      </c>
      <c r="Y511" s="774">
        <f>IFERROR(IF(X511="",0,CEILING((X511/$H511),1)*$H511),"")</f>
        <v>2.4</v>
      </c>
      <c r="Z511" s="36">
        <f>IFERROR(IF(Y511=0,"",ROUNDUP(Y511/H511,0)*0.00627),"")</f>
        <v>1.2540000000000001E-2</v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3</v>
      </c>
      <c r="BN511" s="64">
        <f>IFERROR(Y511*I511/H511,"0")</f>
        <v>3.6000000000000005</v>
      </c>
      <c r="BO511" s="64">
        <f>IFERROR(1/J511*(X511/H511),"0")</f>
        <v>8.3333333333333332E-3</v>
      </c>
      <c r="BP511" s="64">
        <f>IFERROR(1/J511*(Y511/H511),"0")</f>
        <v>0.01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1.6666666666666667</v>
      </c>
      <c r="Y513" s="775">
        <f>IFERROR(Y511/H511,"0")+IFERROR(Y512/H512,"0")</f>
        <v>2</v>
      </c>
      <c r="Z513" s="775">
        <f>IFERROR(IF(Z511="",0,Z511),"0")+IFERROR(IF(Z512="",0,Z512),"0")</f>
        <v>1.2540000000000001E-2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2</v>
      </c>
      <c r="Y514" s="775">
        <f>IFERROR(SUM(Y511:Y512),"0")</f>
        <v>2.4</v>
      </c>
      <c r="Z514" s="37"/>
      <c r="AA514" s="776"/>
      <c r="AB514" s="776"/>
      <c r="AC514" s="776"/>
    </row>
    <row r="515" spans="1:68" ht="16.5" hidden="1" customHeight="1" x14ac:dyDescent="0.25">
      <c r="A515" s="801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40</v>
      </c>
      <c r="Y521" s="774">
        <f t="shared" ref="Y521:Y527" si="98">IFERROR(IF(X521="",0,CEILING((X521/$H521),1)*$H521),"")</f>
        <v>42</v>
      </c>
      <c r="Z521" s="36">
        <f>IFERROR(IF(Y521=0,"",ROUNDUP(Y521/H521,0)*0.00753),"")</f>
        <v>7.5300000000000006E-2</v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42.190476190476183</v>
      </c>
      <c r="BN521" s="64">
        <f t="shared" ref="BN521:BN527" si="100">IFERROR(Y521*I521/H521,"0")</f>
        <v>44.3</v>
      </c>
      <c r="BO521" s="64">
        <f t="shared" ref="BO521:BO527" si="101">IFERROR(1/J521*(X521/H521),"0")</f>
        <v>6.1050061050061048E-2</v>
      </c>
      <c r="BP521" s="64">
        <f t="shared" ref="BP521:BP527" si="102">IFERROR(1/J521*(Y521/H521),"0")</f>
        <v>6.4102564102564097E-2</v>
      </c>
    </row>
    <row r="522" spans="1:68" ht="27" hidden="1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9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8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77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9.5238095238095237</v>
      </c>
      <c r="Y528" s="775">
        <f>IFERROR(Y521/H521,"0")+IFERROR(Y522/H522,"0")+IFERROR(Y523/H523,"0")+IFERROR(Y524/H524,"0")+IFERROR(Y525/H525,"0")+IFERROR(Y526/H526,"0")+IFERROR(Y527/H527,"0")</f>
        <v>10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7.5300000000000006E-2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40</v>
      </c>
      <c r="Y529" s="775">
        <f>IFERROR(SUM(Y521:Y527),"0")</f>
        <v>42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1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1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3" t="s">
        <v>859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801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10</v>
      </c>
      <c r="Y554" s="774">
        <f t="shared" ref="Y554:Y564" si="103">IFERROR(IF(X554="",0,CEILING((X554/$H554),1)*$H554),"")</f>
        <v>10.56</v>
      </c>
      <c r="Z554" s="36">
        <f t="shared" ref="Z554:Z559" si="104">IFERROR(IF(Y554=0,"",ROUNDUP(Y554/H554,0)*0.01196),"")</f>
        <v>2.392E-2</v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10.681818181818182</v>
      </c>
      <c r="BN554" s="64">
        <f t="shared" ref="BN554:BN564" si="106">IFERROR(Y554*I554/H554,"0")</f>
        <v>11.28</v>
      </c>
      <c r="BO554" s="64">
        <f t="shared" ref="BO554:BO564" si="107">IFERROR(1/J554*(X554/H554),"0")</f>
        <v>1.8210955710955712E-2</v>
      </c>
      <c r="BP554" s="64">
        <f t="shared" ref="BP554:BP564" si="108">IFERROR(1/J554*(Y554/H554),"0")</f>
        <v>1.9230769230769232E-2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24</v>
      </c>
      <c r="Y555" s="774">
        <f t="shared" si="103"/>
        <v>26.400000000000002</v>
      </c>
      <c r="Z555" s="36">
        <f t="shared" si="104"/>
        <v>5.9799999999999999E-2</v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25.636363636363633</v>
      </c>
      <c r="BN555" s="64">
        <f t="shared" si="106"/>
        <v>28.200000000000003</v>
      </c>
      <c r="BO555" s="64">
        <f t="shared" si="107"/>
        <v>4.3706293706293704E-2</v>
      </c>
      <c r="BP555" s="64">
        <f t="shared" si="108"/>
        <v>4.807692307692308E-2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96</v>
      </c>
      <c r="Y557" s="774">
        <f t="shared" si="103"/>
        <v>100.32000000000001</v>
      </c>
      <c r="Z557" s="36">
        <f t="shared" si="104"/>
        <v>0.22724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102.54545454545453</v>
      </c>
      <c r="BN557" s="64">
        <f t="shared" si="106"/>
        <v>107.16</v>
      </c>
      <c r="BO557" s="64">
        <f t="shared" si="107"/>
        <v>0.17482517482517482</v>
      </c>
      <c r="BP557" s="64">
        <f t="shared" si="108"/>
        <v>0.18269230769230771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64</v>
      </c>
      <c r="Y559" s="774">
        <f t="shared" si="103"/>
        <v>68.64</v>
      </c>
      <c r="Z559" s="36">
        <f t="shared" si="104"/>
        <v>0.15548000000000001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68.36363636363636</v>
      </c>
      <c r="BN559" s="64">
        <f t="shared" si="106"/>
        <v>73.319999999999993</v>
      </c>
      <c r="BO559" s="64">
        <f t="shared" si="107"/>
        <v>0.11655011655011656</v>
      </c>
      <c r="BP559" s="64">
        <f t="shared" si="108"/>
        <v>0.125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36.742424242424235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39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0.46644000000000002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194</v>
      </c>
      <c r="Y566" s="775">
        <f>IFERROR(SUM(Y554:Y564),"0")</f>
        <v>205.92000000000002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266</v>
      </c>
      <c r="Y568" s="774">
        <f>IFERROR(IF(X568="",0,CEILING((X568/$H568),1)*$H568),"")</f>
        <v>269.28000000000003</v>
      </c>
      <c r="Z568" s="36">
        <f>IFERROR(IF(Y568=0,"",ROUNDUP(Y568/H568,0)*0.01196),"")</f>
        <v>0.60996000000000006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284.13636363636363</v>
      </c>
      <c r="BN568" s="64">
        <f>IFERROR(Y568*I568/H568,"0")</f>
        <v>287.64</v>
      </c>
      <c r="BO568" s="64">
        <f>IFERROR(1/J568*(X568/H568),"0")</f>
        <v>0.48441142191142189</v>
      </c>
      <c r="BP568" s="64">
        <f>IFERROR(1/J568*(Y568/H568),"0")</f>
        <v>0.49038461538461542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50.378787878787875</v>
      </c>
      <c r="Y571" s="775">
        <f>IFERROR(Y568/H568,"0")+IFERROR(Y569/H569,"0")+IFERROR(Y570/H570,"0")</f>
        <v>51</v>
      </c>
      <c r="Z571" s="775">
        <f>IFERROR(IF(Z568="",0,Z568),"0")+IFERROR(IF(Z569="",0,Z569),"0")+IFERROR(IF(Z570="",0,Z570),"0")</f>
        <v>0.60996000000000006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266</v>
      </c>
      <c r="Y572" s="775">
        <f>IFERROR(SUM(Y568:Y570),"0")</f>
        <v>269.28000000000003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181</v>
      </c>
      <c r="Y574" s="774">
        <f t="shared" ref="Y574:Y582" si="109">IFERROR(IF(X574="",0,CEILING((X574/$H574),1)*$H574),"")</f>
        <v>184.8</v>
      </c>
      <c r="Z574" s="36">
        <f>IFERROR(IF(Y574=0,"",ROUNDUP(Y574/H574,0)*0.01196),"")</f>
        <v>0.41860000000000003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193.34090909090907</v>
      </c>
      <c r="BN574" s="64">
        <f t="shared" ref="BN574:BN582" si="111">IFERROR(Y574*I574/H574,"0")</f>
        <v>197.39999999999998</v>
      </c>
      <c r="BO574" s="64">
        <f t="shared" ref="BO574:BO582" si="112">IFERROR(1/J574*(X574/H574),"0")</f>
        <v>0.32961829836829837</v>
      </c>
      <c r="BP574" s="64">
        <f t="shared" ref="BP574:BP582" si="113">IFERROR(1/J574*(Y574/H574),"0")</f>
        <v>0.33653846153846156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31</v>
      </c>
      <c r="Y575" s="774">
        <f t="shared" si="109"/>
        <v>31.68</v>
      </c>
      <c r="Z575" s="36">
        <f>IFERROR(IF(Y575=0,"",ROUNDUP(Y575/H575,0)*0.01196),"")</f>
        <v>7.1760000000000004E-2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33.11363636363636</v>
      </c>
      <c r="BN575" s="64">
        <f t="shared" si="111"/>
        <v>33.839999999999996</v>
      </c>
      <c r="BO575" s="64">
        <f t="shared" si="112"/>
        <v>5.6453962703962704E-2</v>
      </c>
      <c r="BP575" s="64">
        <f t="shared" si="113"/>
        <v>5.7692307692307696E-2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120</v>
      </c>
      <c r="Y576" s="774">
        <f t="shared" si="109"/>
        <v>121.44000000000001</v>
      </c>
      <c r="Z576" s="36">
        <f>IFERROR(IF(Y576=0,"",ROUNDUP(Y576/H576,0)*0.01196),"")</f>
        <v>0.27507999999999999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128.18181818181816</v>
      </c>
      <c r="BN576" s="64">
        <f t="shared" si="111"/>
        <v>129.72</v>
      </c>
      <c r="BO576" s="64">
        <f t="shared" si="112"/>
        <v>0.21853146853146854</v>
      </c>
      <c r="BP576" s="64">
        <f t="shared" si="113"/>
        <v>0.22115384615384617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2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62.878787878787882</v>
      </c>
      <c r="Y583" s="775">
        <f>IFERROR(Y574/H574,"0")+IFERROR(Y575/H575,"0")+IFERROR(Y576/H576,"0")+IFERROR(Y577/H577,"0")+IFERROR(Y578/H578,"0")+IFERROR(Y579/H579,"0")+IFERROR(Y580/H580,"0")+IFERROR(Y581/H581,"0")+IFERROR(Y582/H582,"0")</f>
        <v>64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0.76544000000000001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332</v>
      </c>
      <c r="Y584" s="775">
        <f>IFERROR(SUM(Y574:Y582),"0")</f>
        <v>337.92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3" t="s">
        <v>927</v>
      </c>
      <c r="B596" s="844"/>
      <c r="C596" s="844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48"/>
      <c r="AB596" s="48"/>
      <c r="AC596" s="48"/>
    </row>
    <row r="597" spans="1:68" ht="16.5" hidden="1" customHeight="1" x14ac:dyDescent="0.25">
      <c r="A597" s="801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192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24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3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32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5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1005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1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8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987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2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3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3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148</v>
      </c>
      <c r="Y626" s="774">
        <f t="shared" ref="Y626:Y633" si="124">IFERROR(IF(X626="",0,CEILING((X626/$H626),1)*$H626),"")</f>
        <v>148.19999999999999</v>
      </c>
      <c r="Z626" s="36">
        <f>IFERROR(IF(Y626=0,"",ROUNDUP(Y626/H626,0)*0.02175),"")</f>
        <v>0.41324999999999995</v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158.70153846153846</v>
      </c>
      <c r="BN626" s="64">
        <f t="shared" ref="BN626:BN633" si="126">IFERROR(Y626*I626/H626,"0")</f>
        <v>158.91600000000003</v>
      </c>
      <c r="BO626" s="64">
        <f t="shared" ref="BO626:BO633" si="127">IFERROR(1/J626*(X626/H626),"0")</f>
        <v>0.33882783882783879</v>
      </c>
      <c r="BP626" s="64">
        <f t="shared" ref="BP626:BP633" si="128">IFERROR(1/J626*(Y626/H626),"0")</f>
        <v>0.33928571428571425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90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9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7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01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9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49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18.974358974358974</v>
      </c>
      <c r="Y634" s="775">
        <f>IFERROR(Y626/H626,"0")+IFERROR(Y627/H627,"0")+IFERROR(Y628/H628,"0")+IFERROR(Y629/H629,"0")+IFERROR(Y630/H630,"0")+IFERROR(Y631/H631,"0")+IFERROR(Y632/H632,"0")+IFERROR(Y633/H633,"0")</f>
        <v>19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0.41324999999999995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148</v>
      </c>
      <c r="Y635" s="775">
        <f>IFERROR(SUM(Y626:Y633),"0")</f>
        <v>148.19999999999999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882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0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1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2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202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5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7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5838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5975.0399999999991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6139.0939936729947</v>
      </c>
      <c r="Y662" s="775">
        <f>IFERROR(SUM(BN22:BN658),"0")</f>
        <v>6284.3320000000003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10</v>
      </c>
      <c r="Y663" s="38">
        <f>ROUNDUP(SUM(BP22:BP658),0)</f>
        <v>10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6389.0939936729947</v>
      </c>
      <c r="Y664" s="775">
        <f>GrossWeightTotalR+PalletQtyTotalR*25</f>
        <v>6534.3320000000003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877.63820422496894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902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11.370759999999997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8" t="s">
        <v>116</v>
      </c>
      <c r="D668" s="883"/>
      <c r="E668" s="883"/>
      <c r="F668" s="883"/>
      <c r="G668" s="883"/>
      <c r="H668" s="809"/>
      <c r="I668" s="798" t="s">
        <v>329</v>
      </c>
      <c r="J668" s="883"/>
      <c r="K668" s="883"/>
      <c r="L668" s="883"/>
      <c r="M668" s="883"/>
      <c r="N668" s="883"/>
      <c r="O668" s="883"/>
      <c r="P668" s="883"/>
      <c r="Q668" s="883"/>
      <c r="R668" s="883"/>
      <c r="S668" s="883"/>
      <c r="T668" s="883"/>
      <c r="U668" s="883"/>
      <c r="V668" s="809"/>
      <c r="W668" s="798" t="s">
        <v>660</v>
      </c>
      <c r="X668" s="809"/>
      <c r="Y668" s="798" t="s">
        <v>749</v>
      </c>
      <c r="Z668" s="883"/>
      <c r="AA668" s="883"/>
      <c r="AB668" s="809"/>
      <c r="AC668" s="770" t="s">
        <v>859</v>
      </c>
      <c r="AD668" s="798" t="s">
        <v>927</v>
      </c>
      <c r="AE668" s="809"/>
      <c r="AF668" s="771"/>
    </row>
    <row r="669" spans="1:68" ht="14.25" customHeight="1" thickTop="1" x14ac:dyDescent="0.2">
      <c r="A669" s="849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71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71"/>
    </row>
    <row r="670" spans="1:68" ht="13.5" customHeight="1" thickBot="1" x14ac:dyDescent="0.25">
      <c r="A670" s="850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71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86.4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75.600000000000009</v>
      </c>
      <c r="E671" s="46">
        <f>IFERROR(Y108*1,"0")+IFERROR(Y109*1,"0")+IFERROR(Y110*1,"0")+IFERROR(Y114*1,"0")+IFERROR(Y115*1,"0")+IFERROR(Y116*1,"0")+IFERROR(Y117*1,"0")+IFERROR(Y118*1,"0")+IFERROR(Y119*1,"0")</f>
        <v>108.00000000000001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183.6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241.02000000000004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816.6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48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131.1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3048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126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107.40000000000002</v>
      </c>
      <c r="Z671" s="46">
        <f>IFERROR(Y517*1,"0")+IFERROR(Y521*1,"0")+IFERROR(Y522*1,"0")+IFERROR(Y523*1,"0")+IFERROR(Y524*1,"0")+IFERROR(Y525*1,"0")+IFERROR(Y526*1,"0")+IFERROR(Y527*1,"0")+IFERROR(Y531*1,"0")+IFERROR(Y535*1,"0")</f>
        <v>42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813.12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148.19999999999999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9,00"/>
        <filter val="1 197,00"/>
        <filter val="1 909,00"/>
        <filter val="1,18"/>
        <filter val="1,57"/>
        <filter val="1,67"/>
        <filter val="10"/>
        <filter val="10,00"/>
        <filter val="103,00"/>
        <filter val="106,00"/>
        <filter val="11,25"/>
        <filter val="11,92"/>
        <filter val="114,00"/>
        <filter val="120,00"/>
        <filter val="122,00"/>
        <filter val="127,27"/>
        <filter val="13,33"/>
        <filter val="137,00"/>
        <filter val="143,00"/>
        <filter val="144,00"/>
        <filter val="148,00"/>
        <filter val="165,00"/>
        <filter val="17,00"/>
        <filter val="18,97"/>
        <filter val="181,00"/>
        <filter val="19,17"/>
        <filter val="194,00"/>
        <filter val="2,00"/>
        <filter val="2,22"/>
        <filter val="2,77"/>
        <filter val="2,96"/>
        <filter val="205,42"/>
        <filter val="216,00"/>
        <filter val="225,00"/>
        <filter val="24,00"/>
        <filter val="266,00"/>
        <filter val="27,00"/>
        <filter val="27,04"/>
        <filter val="27,38"/>
        <filter val="279,00"/>
        <filter val="3,00"/>
        <filter val="3,03"/>
        <filter val="31,00"/>
        <filter val="32,00"/>
        <filter val="332,00"/>
        <filter val="35,00"/>
        <filter val="35,89"/>
        <filter val="36,74"/>
        <filter val="37,00"/>
        <filter val="4,00"/>
        <filter val="40,00"/>
        <filter val="46,00"/>
        <filter val="49,00"/>
        <filter val="493,00"/>
        <filter val="496,00"/>
        <filter val="5 838,00"/>
        <filter val="50,38"/>
        <filter val="51,67"/>
        <filter val="55,00"/>
        <filter val="57,00"/>
        <filter val="6 139,09"/>
        <filter val="6 389,09"/>
        <filter val="6,00"/>
        <filter val="6,11"/>
        <filter val="6,20"/>
        <filter val="62,88"/>
        <filter val="63,57"/>
        <filter val="64,00"/>
        <filter val="67,00"/>
        <filter val="69,93"/>
        <filter val="7,00"/>
        <filter val="7,59"/>
        <filter val="73,00"/>
        <filter val="8,00"/>
        <filter val="82,00"/>
        <filter val="85,00"/>
        <filter val="877,64"/>
        <filter val="9,52"/>
        <filter val="91,00"/>
        <filter val="93,00"/>
        <filter val="96,00"/>
      </filters>
    </filterColumn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2024-12-12T11:14:26Z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